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Rae\2.越秀会议\2026\1.日常采购\2.云之家\NDKJHTLXSQB-20260427-001（音视频）\"/>
    </mc:Choice>
  </mc:AlternateContent>
  <xr:revisionPtr revIDLastSave="0" documentId="13_ncr:1_{F048C184-A5F0-481A-A19D-332B06AA6D7E}" xr6:coauthVersionLast="47" xr6:coauthVersionMax="47" xr10:uidLastSave="{00000000-0000-0000-0000-000000000000}"/>
  <bookViews>
    <workbookView xWindow="33490" yWindow="-110" windowWidth="29020" windowHeight="15700" tabRatio="657" firstSheet="1" activeTab="1" xr2:uid="{00000000-000D-0000-FFFF-FFFF00000000}"/>
  </bookViews>
  <sheets>
    <sheet name="综合得分汇总" sheetId="8" state="hidden" r:id="rId1"/>
    <sheet name="搭建服务采购需求报价汇总表1" sheetId="4" r:id="rId2"/>
    <sheet name="搭建服务采购需求报价汇总表2" sheetId="3" r:id="rId3"/>
    <sheet name="搭建服务采购需求报价汇总表2 (P3+舞台板测算)" sheetId="11" state="hidden" r:id="rId4"/>
    <sheet name="搭建服务采购需求报价汇总3" sheetId="6" r:id="rId5"/>
    <sheet name="搭建服务采购需求报价汇总4" sheetId="5" r:id="rId6"/>
    <sheet name="搭建服务采购需求报价汇总5" sheetId="1" r:id="rId7"/>
    <sheet name="电箱葫芦" sheetId="2" state="hidden" r:id="rId8"/>
  </sheets>
  <definedNames>
    <definedName name="_xlnm._FilterDatabase" localSheetId="5" hidden="1">搭建服务采购需求报价汇总4!$A$4:$P$22</definedName>
    <definedName name="_xlnm._FilterDatabase" localSheetId="1" hidden="1">搭建服务采购需求报价汇总表1!$A$4:$I$27</definedName>
    <definedName name="_xlnm._FilterDatabase" localSheetId="2" hidden="1">搭建服务采购需求报价汇总表2!$A$4:$O$30</definedName>
    <definedName name="_xlnm._FilterDatabase" localSheetId="3" hidden="1">'搭建服务采购需求报价汇总表2 (P3+舞台板测算)'!$A$4:$AU$32</definedName>
    <definedName name="_xlnm.Print_Area" localSheetId="0">综合得分汇总!$A$1:$N$39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2" l="1"/>
  <c r="F4" i="2"/>
  <c r="F3" i="2"/>
  <c r="A13" i="1"/>
  <c r="A12" i="1"/>
  <c r="A11" i="1"/>
  <c r="A10" i="1"/>
  <c r="A9" i="1"/>
  <c r="A8" i="1"/>
  <c r="A7" i="1"/>
  <c r="A6" i="1"/>
  <c r="A5" i="1"/>
  <c r="AM32" i="11"/>
  <c r="AG32" i="11"/>
  <c r="AA32" i="11"/>
  <c r="U32" i="11"/>
  <c r="O32" i="11"/>
  <c r="I32" i="11"/>
  <c r="AM31" i="11"/>
  <c r="AG31" i="11"/>
  <c r="AA31" i="11"/>
  <c r="U31" i="11"/>
  <c r="O31" i="11"/>
  <c r="I31" i="11"/>
  <c r="AR30" i="11"/>
  <c r="AO30" i="11"/>
  <c r="AL30" i="11"/>
  <c r="AI30" i="11"/>
  <c r="AF30" i="11"/>
  <c r="AC30" i="11"/>
  <c r="Z30" i="11"/>
  <c r="W30" i="11"/>
  <c r="T30" i="11"/>
  <c r="Q30" i="11"/>
  <c r="N30" i="11"/>
  <c r="K30" i="11"/>
  <c r="AR29" i="11"/>
  <c r="AO29" i="11"/>
  <c r="AL29" i="11"/>
  <c r="AI29" i="11"/>
  <c r="AF29" i="11"/>
  <c r="AC29" i="11"/>
  <c r="Z29" i="11"/>
  <c r="W29" i="11"/>
  <c r="T29" i="11"/>
  <c r="Q29" i="11"/>
  <c r="N29" i="11"/>
  <c r="K29" i="11"/>
  <c r="AR28" i="11"/>
  <c r="AO28" i="11"/>
  <c r="AL28" i="11"/>
  <c r="AI28" i="11"/>
  <c r="AF28" i="11"/>
  <c r="AC28" i="11"/>
  <c r="Z28" i="11"/>
  <c r="W28" i="11"/>
  <c r="T28" i="11"/>
  <c r="Q28" i="11"/>
  <c r="N28" i="11"/>
  <c r="K28" i="11"/>
  <c r="AR27" i="11"/>
  <c r="AO27" i="11"/>
  <c r="AL27" i="11"/>
  <c r="AI27" i="11"/>
  <c r="AF27" i="11"/>
  <c r="AC27" i="11"/>
  <c r="Z27" i="11"/>
  <c r="W27" i="11"/>
  <c r="T27" i="11"/>
  <c r="Q27" i="11"/>
  <c r="N27" i="11"/>
  <c r="K27" i="11"/>
  <c r="AR26" i="11"/>
  <c r="AO26" i="11"/>
  <c r="AL26" i="11"/>
  <c r="AI26" i="11"/>
  <c r="AF26" i="11"/>
  <c r="AC26" i="11"/>
  <c r="Z26" i="11"/>
  <c r="W26" i="11"/>
  <c r="T26" i="11"/>
  <c r="Q26" i="11"/>
  <c r="N26" i="11"/>
  <c r="K26" i="11"/>
  <c r="AR25" i="11"/>
  <c r="AO25" i="11"/>
  <c r="AL25" i="11"/>
  <c r="AI25" i="11"/>
  <c r="AF25" i="11"/>
  <c r="AC25" i="11"/>
  <c r="Z25" i="11"/>
  <c r="W25" i="11"/>
  <c r="T25" i="11"/>
  <c r="Q25" i="11"/>
  <c r="N25" i="11"/>
  <c r="K25" i="11"/>
  <c r="AR24" i="11"/>
  <c r="AO24" i="11"/>
  <c r="AL24" i="11"/>
  <c r="AI24" i="11"/>
  <c r="AF24" i="11"/>
  <c r="AC24" i="11"/>
  <c r="Z24" i="11"/>
  <c r="W24" i="11"/>
  <c r="T24" i="11"/>
  <c r="Q24" i="11"/>
  <c r="N24" i="11"/>
  <c r="K24" i="11"/>
  <c r="AS23" i="11"/>
  <c r="AR23" i="11"/>
  <c r="AO23" i="11"/>
  <c r="AL23" i="11"/>
  <c r="AI23" i="11"/>
  <c r="AF23" i="11"/>
  <c r="AC23" i="11"/>
  <c r="Z23" i="11"/>
  <c r="W23" i="11"/>
  <c r="T23" i="11"/>
  <c r="Q23" i="11"/>
  <c r="N23" i="11"/>
  <c r="K23" i="11"/>
  <c r="AR22" i="11"/>
  <c r="AO22" i="11"/>
  <c r="AL22" i="11"/>
  <c r="AI22" i="11"/>
  <c r="AF22" i="11"/>
  <c r="AC22" i="11"/>
  <c r="Z22" i="11"/>
  <c r="W22" i="11"/>
  <c r="T22" i="11"/>
  <c r="Q22" i="11"/>
  <c r="N22" i="11"/>
  <c r="K22" i="11"/>
  <c r="AR21" i="11"/>
  <c r="AO21" i="11"/>
  <c r="AL21" i="11"/>
  <c r="AI21" i="11"/>
  <c r="AF21" i="11"/>
  <c r="AC21" i="11"/>
  <c r="Z21" i="11"/>
  <c r="W21" i="11"/>
  <c r="T21" i="11"/>
  <c r="Q21" i="11"/>
  <c r="N21" i="11"/>
  <c r="K21" i="11"/>
  <c r="AR20" i="11"/>
  <c r="AO20" i="11"/>
  <c r="AL20" i="11"/>
  <c r="AI20" i="11"/>
  <c r="AF20" i="11"/>
  <c r="AC20" i="11"/>
  <c r="Z20" i="11"/>
  <c r="W20" i="11"/>
  <c r="T20" i="11"/>
  <c r="Q20" i="11"/>
  <c r="N20" i="11"/>
  <c r="K20" i="11"/>
  <c r="AR19" i="11"/>
  <c r="AO19" i="11"/>
  <c r="AL19" i="11"/>
  <c r="AI19" i="11"/>
  <c r="AF19" i="11"/>
  <c r="AC19" i="11"/>
  <c r="Z19" i="11"/>
  <c r="W19" i="11"/>
  <c r="T19" i="11"/>
  <c r="Q19" i="11"/>
  <c r="N19" i="11"/>
  <c r="K19" i="11"/>
  <c r="AR18" i="11"/>
  <c r="AO18" i="11"/>
  <c r="AL18" i="11"/>
  <c r="AI18" i="11"/>
  <c r="AF18" i="11"/>
  <c r="AC18" i="11"/>
  <c r="Z18" i="11"/>
  <c r="W18" i="11"/>
  <c r="T18" i="11"/>
  <c r="Q18" i="11"/>
  <c r="N18" i="11"/>
  <c r="K18" i="11"/>
  <c r="AR17" i="11"/>
  <c r="AO17" i="11"/>
  <c r="AL17" i="11"/>
  <c r="AI17" i="11"/>
  <c r="AF17" i="11"/>
  <c r="AC17" i="11"/>
  <c r="Z17" i="11"/>
  <c r="W17" i="11"/>
  <c r="T17" i="11"/>
  <c r="Q17" i="11"/>
  <c r="N17" i="11"/>
  <c r="K17" i="11"/>
  <c r="AR16" i="11"/>
  <c r="AO16" i="11"/>
  <c r="AL16" i="11"/>
  <c r="AI16" i="11"/>
  <c r="AF16" i="11"/>
  <c r="AC16" i="11"/>
  <c r="Z16" i="11"/>
  <c r="W16" i="11"/>
  <c r="T16" i="11"/>
  <c r="Q16" i="11"/>
  <c r="N16" i="11"/>
  <c r="K16" i="11"/>
  <c r="AR15" i="11"/>
  <c r="AO15" i="11"/>
  <c r="AL15" i="11"/>
  <c r="AI15" i="11"/>
  <c r="AF15" i="11"/>
  <c r="AC15" i="11"/>
  <c r="Z15" i="11"/>
  <c r="W15" i="11"/>
  <c r="T15" i="11"/>
  <c r="Q15" i="11"/>
  <c r="N15" i="11"/>
  <c r="K15" i="11"/>
  <c r="AR14" i="11"/>
  <c r="AO14" i="11"/>
  <c r="AL14" i="11"/>
  <c r="AI14" i="11"/>
  <c r="AF14" i="11"/>
  <c r="AC14" i="11"/>
  <c r="Z14" i="11"/>
  <c r="W14" i="11"/>
  <c r="T14" i="11"/>
  <c r="Q14" i="11"/>
  <c r="N14" i="11"/>
  <c r="K14" i="11"/>
  <c r="AR13" i="11"/>
  <c r="AO13" i="11"/>
  <c r="AL13" i="11"/>
  <c r="AI13" i="11"/>
  <c r="AF13" i="11"/>
  <c r="AC13" i="11"/>
  <c r="Z13" i="11"/>
  <c r="W13" i="11"/>
  <c r="T13" i="11"/>
  <c r="Q13" i="11"/>
  <c r="N13" i="11"/>
  <c r="K13" i="11"/>
  <c r="AR12" i="11"/>
  <c r="AO12" i="11"/>
  <c r="AL12" i="11"/>
  <c r="AI12" i="11"/>
  <c r="AF12" i="11"/>
  <c r="AC12" i="11"/>
  <c r="Z12" i="11"/>
  <c r="W12" i="11"/>
  <c r="T12" i="11"/>
  <c r="Q12" i="11"/>
  <c r="N12" i="11"/>
  <c r="K12" i="11"/>
  <c r="AR11" i="11"/>
  <c r="AO11" i="11"/>
  <c r="AL11" i="11"/>
  <c r="AI11" i="11"/>
  <c r="AF11" i="11"/>
  <c r="AC11" i="11"/>
  <c r="Z11" i="11"/>
  <c r="W11" i="11"/>
  <c r="T11" i="11"/>
  <c r="Q11" i="11"/>
  <c r="N11" i="11"/>
  <c r="K11" i="11"/>
  <c r="AR10" i="11"/>
  <c r="AO10" i="11"/>
  <c r="AL10" i="11"/>
  <c r="AI10" i="11"/>
  <c r="AF10" i="11"/>
  <c r="AC10" i="11"/>
  <c r="Z10" i="11"/>
  <c r="W10" i="11"/>
  <c r="T10" i="11"/>
  <c r="Q10" i="11"/>
  <c r="N10" i="11"/>
  <c r="K10" i="11"/>
  <c r="AR9" i="11"/>
  <c r="AO9" i="11"/>
  <c r="AL9" i="11"/>
  <c r="AI9" i="11"/>
  <c r="AF9" i="11"/>
  <c r="AC9" i="11"/>
  <c r="Z9" i="11"/>
  <c r="W9" i="11"/>
  <c r="T9" i="11"/>
  <c r="Q9" i="11"/>
  <c r="N9" i="11"/>
  <c r="K9" i="11"/>
  <c r="AR8" i="11"/>
  <c r="AO8" i="11"/>
  <c r="AL8" i="11"/>
  <c r="AI8" i="11"/>
  <c r="AF8" i="11"/>
  <c r="AC8" i="11"/>
  <c r="Z8" i="11"/>
  <c r="W8" i="11"/>
  <c r="T8" i="11"/>
  <c r="Q8" i="11"/>
  <c r="N8" i="11"/>
  <c r="K8" i="11"/>
  <c r="AR7" i="11"/>
  <c r="AO7" i="11"/>
  <c r="AL7" i="11"/>
  <c r="AI7" i="11"/>
  <c r="AF7" i="11"/>
  <c r="AC7" i="11"/>
  <c r="Z7" i="11"/>
  <c r="W7" i="11"/>
  <c r="T7" i="11"/>
  <c r="Q7" i="11"/>
  <c r="N7" i="11"/>
  <c r="K7" i="11"/>
  <c r="AS6" i="11"/>
  <c r="AR6" i="11"/>
  <c r="AO6" i="11"/>
  <c r="AL6" i="11"/>
  <c r="AI6" i="11"/>
  <c r="AF6" i="11"/>
  <c r="AC6" i="11"/>
  <c r="Z6" i="11"/>
  <c r="W6" i="11"/>
  <c r="T6" i="11"/>
  <c r="Q6" i="11"/>
  <c r="N6" i="11"/>
  <c r="K6" i="11"/>
  <c r="AS5" i="11"/>
  <c r="AR5" i="11"/>
  <c r="AO5" i="11"/>
  <c r="AL5" i="11"/>
  <c r="AI5" i="11"/>
  <c r="AF5" i="11"/>
  <c r="AC5" i="11"/>
  <c r="Z5" i="11"/>
  <c r="W5" i="11"/>
  <c r="T5" i="11"/>
  <c r="Q5" i="11"/>
  <c r="N5" i="11"/>
  <c r="K5" i="11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J21" i="8"/>
  <c r="I21" i="8"/>
  <c r="H21" i="8"/>
  <c r="G21" i="8"/>
  <c r="F21" i="8"/>
  <c r="E21" i="8"/>
  <c r="D21" i="8"/>
  <c r="C21" i="8"/>
  <c r="J20" i="8"/>
  <c r="I20" i="8"/>
  <c r="H20" i="8"/>
  <c r="G20" i="8"/>
  <c r="F20" i="8"/>
  <c r="E20" i="8"/>
  <c r="D20" i="8"/>
  <c r="C20" i="8"/>
  <c r="J19" i="8"/>
  <c r="I19" i="8"/>
  <c r="H19" i="8"/>
  <c r="G19" i="8"/>
  <c r="F19" i="8"/>
  <c r="E19" i="8"/>
  <c r="D19" i="8"/>
  <c r="C19" i="8"/>
  <c r="J18" i="8"/>
  <c r="I18" i="8"/>
  <c r="H18" i="8"/>
  <c r="G18" i="8"/>
  <c r="F18" i="8"/>
  <c r="E18" i="8"/>
  <c r="D18" i="8"/>
  <c r="C18" i="8"/>
  <c r="J17" i="8"/>
  <c r="I17" i="8"/>
  <c r="H17" i="8"/>
  <c r="G17" i="8"/>
  <c r="F17" i="8"/>
  <c r="E17" i="8"/>
  <c r="D17" i="8"/>
  <c r="C17" i="8"/>
  <c r="J16" i="8"/>
  <c r="I16" i="8"/>
  <c r="H16" i="8"/>
  <c r="G16" i="8"/>
  <c r="F16" i="8"/>
  <c r="E16" i="8"/>
  <c r="D16" i="8"/>
  <c r="C16" i="8"/>
  <c r="M11" i="8"/>
  <c r="L11" i="8"/>
  <c r="K11" i="8"/>
  <c r="J11" i="8"/>
  <c r="I11" i="8"/>
  <c r="H11" i="8"/>
  <c r="E11" i="8"/>
  <c r="D11" i="8"/>
  <c r="C11" i="8"/>
  <c r="M10" i="8"/>
  <c r="L10" i="8"/>
  <c r="K10" i="8"/>
  <c r="J10" i="8"/>
  <c r="I10" i="8"/>
  <c r="H10" i="8"/>
  <c r="E10" i="8"/>
  <c r="D10" i="8"/>
  <c r="C10" i="8"/>
  <c r="M9" i="8"/>
  <c r="L9" i="8"/>
  <c r="K9" i="8"/>
  <c r="J9" i="8"/>
  <c r="I9" i="8"/>
  <c r="H9" i="8"/>
  <c r="E9" i="8"/>
  <c r="D9" i="8"/>
  <c r="C9" i="8"/>
  <c r="M8" i="8"/>
  <c r="L8" i="8"/>
  <c r="K8" i="8"/>
  <c r="J8" i="8"/>
  <c r="I8" i="8"/>
  <c r="H8" i="8"/>
  <c r="E8" i="8"/>
  <c r="D8" i="8"/>
  <c r="C8" i="8"/>
  <c r="M7" i="8"/>
  <c r="L7" i="8"/>
  <c r="K7" i="8"/>
  <c r="J7" i="8"/>
  <c r="I7" i="8"/>
  <c r="H7" i="8"/>
  <c r="E7" i="8"/>
  <c r="D7" i="8"/>
  <c r="C7" i="8"/>
  <c r="M6" i="8"/>
  <c r="L6" i="8"/>
  <c r="K6" i="8"/>
  <c r="J6" i="8"/>
  <c r="I6" i="8"/>
  <c r="H6" i="8"/>
  <c r="F6" i="8"/>
  <c r="E6" i="8"/>
  <c r="D6" i="8"/>
  <c r="C6" i="8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</calcChain>
</file>

<file path=xl/sharedStrings.xml><?xml version="1.0" encoding="utf-8"?>
<sst xmlns="http://schemas.openxmlformats.org/spreadsheetml/2006/main" count="703" uniqueCount="267">
  <si>
    <t>2025-2026年越秀国际会议中心舞台搭建服务评标汇总</t>
  </si>
  <si>
    <t>日期：2025年9月10日</t>
  </si>
  <si>
    <t>序号</t>
  </si>
  <si>
    <t>投标单位</t>
  </si>
  <si>
    <t>不含税金额</t>
  </si>
  <si>
    <t>税率</t>
  </si>
  <si>
    <t>含税金额</t>
  </si>
  <si>
    <t>基准价
（不含税）</t>
  </si>
  <si>
    <t>经济标分数总分</t>
  </si>
  <si>
    <t>经济标</t>
  </si>
  <si>
    <t>技术标</t>
  </si>
  <si>
    <t>评标得分</t>
  </si>
  <si>
    <t>备注</t>
  </si>
  <si>
    <t>报价得分</t>
  </si>
  <si>
    <t>评分排名</t>
  </si>
  <si>
    <t>平均分</t>
  </si>
  <si>
    <t>评标总得分</t>
  </si>
  <si>
    <t>总得分排名</t>
  </si>
  <si>
    <t>深圳市艾比森会务股份有限公司</t>
  </si>
  <si>
    <t>广州日昇文化传播有限公司</t>
  </si>
  <si>
    <t>广州联鑫视听技术服务有限公司</t>
  </si>
  <si>
    <t>智奥会展（深圳）有限公司</t>
  </si>
  <si>
    <t>广东莱曼会科技管理集团有限公司</t>
  </si>
  <si>
    <t>广州禧悦会展管理有限公司</t>
  </si>
  <si>
    <t>2025-2026年越秀国际会议中心舞台搭建服务投标技术评分表</t>
  </si>
  <si>
    <t>林哲</t>
  </si>
  <si>
    <t>谭华莉</t>
  </si>
  <si>
    <t>杨峻</t>
  </si>
  <si>
    <t>冯佳常</t>
  </si>
  <si>
    <t>陈佩怡</t>
  </si>
  <si>
    <t>评分汇总</t>
  </si>
  <si>
    <t>供应商价格得分评分方法如下：
1、	所有通过符合性审查的供应商中，经修正后的有效报价的算术平均值为评审基准价。
2、	经修正后的有效报价低于或等于基准价的供应商得满分。
3、	经修正后的有效报价高于评审基准价时，价格得分＝评审基准价/经修正后的有效报价×价格分数。</t>
  </si>
  <si>
    <t>评委签名：</t>
  </si>
  <si>
    <t>徐毅宁</t>
  </si>
  <si>
    <t>邓科</t>
  </si>
  <si>
    <t>徐浩</t>
  </si>
  <si>
    <t>财务经理</t>
  </si>
  <si>
    <t>商务总监</t>
  </si>
  <si>
    <t>高级人事行政经理</t>
  </si>
  <si>
    <t>空港市场营销总监</t>
  </si>
  <si>
    <t>空港安保经理</t>
  </si>
  <si>
    <t>2026-2027年越秀国际会议中心舞台搭建服务采购需求表1</t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</si>
  <si>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</si>
  <si>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服务种类</t>
    </r>
  </si>
  <si>
    <r>
      <rPr>
        <b/>
        <sz val="11"/>
        <rFont val="宋体"/>
        <family val="3"/>
        <charset val="134"/>
      </rPr>
      <t>服务项目</t>
    </r>
  </si>
  <si>
    <r>
      <rPr>
        <b/>
        <sz val="11"/>
        <rFont val="宋体"/>
        <family val="3"/>
        <charset val="134"/>
      </rPr>
      <t>规格参数</t>
    </r>
  </si>
  <si>
    <r>
      <rPr>
        <b/>
        <sz val="11"/>
        <rFont val="宋体"/>
        <family val="3"/>
        <charset val="134"/>
      </rPr>
      <t>单位</t>
    </r>
  </si>
  <si>
    <t>报价</t>
  </si>
  <si>
    <t>不含税单价</t>
  </si>
  <si>
    <t>税率
（专票）</t>
  </si>
  <si>
    <t>含税单价</t>
  </si>
  <si>
    <t>物料制作</t>
  </si>
  <si>
    <t>黑底灯布画面，桁架结构</t>
  </si>
  <si>
    <t>包含桁架，活动结束需要拆走。</t>
  </si>
  <si>
    <t>㎡</t>
  </si>
  <si>
    <t>%</t>
  </si>
  <si>
    <t>黑底灯布画面（哑面），桁架结构</t>
  </si>
  <si>
    <t>UV打印黑底灯布画面，桁架结构</t>
  </si>
  <si>
    <t>室内KT板画面，桁架结构</t>
  </si>
  <si>
    <t>易拉宝：80x200cm高</t>
  </si>
  <si>
    <t>套</t>
  </si>
  <si>
    <t>易拉宝：100x200cm高</t>
  </si>
  <si>
    <t>易拉宝：120x200cm高</t>
  </si>
  <si>
    <t>丽萍展架：80x200cm高</t>
  </si>
  <si>
    <t>横幅（红底+白字/黄字）
（旗帜布）</t>
  </si>
  <si>
    <t>80cm宽</t>
  </si>
  <si>
    <t>彩色横幅（红底+白字/黄字）
（旗帜布）</t>
  </si>
  <si>
    <t>KT板</t>
  </si>
  <si>
    <r>
      <rPr>
        <b/>
        <sz val="10"/>
        <rFont val="宋体"/>
        <family val="3"/>
        <charset val="134"/>
      </rPr>
      <t>地毯铺设</t>
    </r>
  </si>
  <si>
    <t>阻燃地毯 重量：300g/㎡</t>
  </si>
  <si>
    <t>撤场后地毯要收走；按场计算；</t>
  </si>
  <si>
    <t>拉绒地毯 重量：450/㎡</t>
  </si>
  <si>
    <t>摄影摄像</t>
  </si>
  <si>
    <t>照片摄影师</t>
  </si>
  <si>
    <t>8小时工作制,含以下6项设备及服务:专业摄影师1位、配套尼康/佳能/索尼等同级别相机、EF镜头组(大三元)、Bowens闪光灯</t>
  </si>
  <si>
    <t>天/组</t>
  </si>
  <si>
    <t>超过8小时后每小时费用</t>
  </si>
  <si>
    <t>小时</t>
  </si>
  <si>
    <t>照片直播平台</t>
  </si>
  <si>
    <t>照片直播云系统、V.Photos直播设备、云端修图师。配合照片摄影师使用，客户可自行提取相应照片；</t>
  </si>
  <si>
    <t>场</t>
  </si>
  <si>
    <t>花絮摄像师</t>
  </si>
  <si>
    <t>8小时工作制，含以下5项设备及服务:专业摄像师1位、Canon EOS摄像机、EF镜头组(大三元)、轨道，斯坦尼康等辅助设备、后期含一条花絮小视频2-3分钟</t>
  </si>
  <si>
    <t>定机位摄像师</t>
  </si>
  <si>
    <t>固定机位拍摄摄像师、8小时工作制</t>
  </si>
  <si>
    <t>人/天</t>
  </si>
  <si>
    <t>花絮视频</t>
  </si>
  <si>
    <t>花絮小视频剪辑，时长1分钟以内。</t>
  </si>
  <si>
    <t>条</t>
  </si>
  <si>
    <t>固定摄像机</t>
  </si>
  <si>
    <t>固定机位录制视频，活动结束后需要导出视频素材。不含人工，单独使用需另外下单摄像师。8小时/天。</t>
  </si>
  <si>
    <t>台/天</t>
  </si>
  <si>
    <t>备注：
1.全包价，包括但不限于物料、安装、运输、人工、撤场、活动后物料处理等；
2.如有不收费项目，请在单价列备注“免费使用”字眼；</t>
  </si>
  <si>
    <t>2026-2027年越秀国际会议中心舞台搭建服务采购需求表2</t>
  </si>
  <si>
    <t>报价设备品牌</t>
  </si>
  <si>
    <t>设备参数</t>
  </si>
  <si>
    <r>
      <rPr>
        <b/>
        <sz val="11"/>
        <rFont val="宋体"/>
        <family val="3"/>
        <charset val="134"/>
      </rPr>
      <t xml:space="preserve">每场报价
</t>
    </r>
    <r>
      <rPr>
        <b/>
        <sz val="11"/>
        <color rgb="FFFF0000"/>
        <rFont val="宋体"/>
        <family val="3"/>
        <charset val="134"/>
      </rPr>
      <t>（同一地点同一活动3天为一场，单位：元/场）</t>
    </r>
  </si>
  <si>
    <r>
      <rPr>
        <b/>
        <sz val="11"/>
        <rFont val="宋体"/>
        <family val="3"/>
        <charset val="134"/>
      </rPr>
      <t xml:space="preserve">超时报价
</t>
    </r>
    <r>
      <rPr>
        <b/>
        <sz val="11"/>
        <color rgb="FFFF0000"/>
        <rFont val="宋体"/>
        <family val="3"/>
        <charset val="134"/>
      </rPr>
      <t>（超出连续三天使用后每天的折扣单价，单位：元/天）</t>
    </r>
  </si>
  <si>
    <t>说明</t>
  </si>
  <si>
    <t>税率
(专票)</t>
  </si>
  <si>
    <t>含税总价</t>
  </si>
  <si>
    <t>LED屏幕</t>
  </si>
  <si>
    <t>LED显示屏(P3)</t>
  </si>
  <si>
    <r>
      <rPr>
        <sz val="10"/>
        <color rgb="FF000000"/>
        <rFont val="宋体"/>
        <family val="3"/>
        <charset val="134"/>
      </rPr>
      <t xml:space="preserve">点间距≤3.9mm,
刷新率≥3840@60HZ
</t>
    </r>
    <r>
      <rPr>
        <b/>
        <sz val="10"/>
        <color rgb="FFFF0000"/>
        <rFont val="宋体"/>
        <family val="3"/>
        <charset val="134"/>
      </rPr>
      <t>亮度(室内常规)≥600cd/㎡
对比度≥5000:1
像素失控率(出厂)≤1/10000
色温范围2000K～10000K可调
平均无故障时间（MTBF）≥10000小时
箱体结构：原厂租赁专用压铸铝箱体，支持多次拆装吊装</t>
    </r>
    <r>
      <rPr>
        <sz val="10"/>
        <color rgb="FF000000"/>
        <rFont val="宋体"/>
        <family val="3"/>
        <charset val="134"/>
      </rPr>
      <t xml:space="preserve">
购买时间2年内Led屏；
每场活动包含一名控台技术人员和一台无缝切换台</t>
    </r>
  </si>
  <si>
    <t>LED显示屏(P3)(会议室固定屏)
201 固定LED 60平方米、
402C固定LED 21平方米、
505C固定LED 21平方米、
605C固定LED 21平方米。</t>
  </si>
  <si>
    <r>
      <rPr>
        <sz val="10"/>
        <color rgb="FF000000"/>
        <rFont val="宋体"/>
        <family val="3"/>
        <charset val="134"/>
      </rPr>
      <t xml:space="preserve">点间距≤3.9mm,
刷新率≥3840@60HZ
</t>
    </r>
    <r>
      <rPr>
        <b/>
        <sz val="10"/>
        <color rgb="FFFF0000"/>
        <rFont val="宋体"/>
        <family val="3"/>
        <charset val="134"/>
      </rPr>
      <t>亮度(室内常规)≥600cd/㎡
对比度≥5000:1
像素失控率(出厂)≤1/10000
色温范围2000K～10000K可调
平均无故障时间（MTBF）≥10000小时
箱体结构：原厂租赁专用压铸铝箱体，支持多次拆装吊装</t>
    </r>
    <r>
      <rPr>
        <sz val="10"/>
        <color rgb="FF000000"/>
        <rFont val="宋体"/>
        <family val="3"/>
        <charset val="134"/>
      </rPr>
      <t xml:space="preserve">
购买时间2年内Led屏；
每场活动包含一名控台技术人员和一台无缝切换台
含底座（201会议室底座60cm；其他会议室40cm）</t>
    </r>
  </si>
  <si>
    <t>LED显示屏(P2)</t>
  </si>
  <si>
    <r>
      <rPr>
        <sz val="10"/>
        <rFont val="宋体"/>
        <family val="3"/>
        <charset val="134"/>
      </rPr>
      <t xml:space="preserve">点间距≤2.9mm,
</t>
    </r>
    <r>
      <rPr>
        <b/>
        <sz val="10"/>
        <color rgb="FFFF0000"/>
        <rFont val="宋体"/>
        <family val="3"/>
        <charset val="134"/>
      </rPr>
      <t>刷新率≥3840@60HZ
亮度(室内常规)≥600cd/㎡
对比度≥5000:1
像素失控率(出厂)≤1/10000
色温范围2000K～10000K可调
平均无故障时间（MTBF）≥10000小时
箱体结构：原厂租赁专用压铸铝箱体，支持多次拆装吊装</t>
    </r>
    <r>
      <rPr>
        <sz val="10"/>
        <rFont val="宋体"/>
        <family val="3"/>
        <charset val="134"/>
      </rPr>
      <t xml:space="preserve">
购买时间2年内Led屏；
每场活动包含一名控台技术人员和一台无缝切换台</t>
    </r>
  </si>
  <si>
    <t>LED显示屏(P2)(会议室固定屏)
201 固定LED 60平方米、
402C固定LED 21平方米、
505C固定LED 21平方米、
605C固定LED 21平方米。</t>
  </si>
  <si>
    <r>
      <rPr>
        <sz val="10"/>
        <rFont val="宋体"/>
        <family val="3"/>
        <charset val="134"/>
      </rPr>
      <t xml:space="preserve">点间距≤2.9mm,
</t>
    </r>
    <r>
      <rPr>
        <b/>
        <sz val="10"/>
        <color rgb="FFFF0000"/>
        <rFont val="宋体"/>
        <family val="3"/>
        <charset val="134"/>
      </rPr>
      <t>刷新率≥3840@60HZ
亮度(室内常规)≥600cd/㎡
对比度≥5000:1
像素失控率(出厂)≤1/10000
色温范围2000K～10000K可调
平均无故障时间（MTBF）≥10000小时
箱体结构：原厂租赁专用压铸铝箱体，支持多次拆装吊装</t>
    </r>
    <r>
      <rPr>
        <sz val="10"/>
        <rFont val="宋体"/>
        <family val="3"/>
        <charset val="134"/>
      </rPr>
      <t xml:space="preserve">
购买时间2年内Led屏；
每场活动包含一名控台技术人员和一台无缝切换台
含底座（201会议室底座60cm；其他会议室40cm）</t>
    </r>
  </si>
  <si>
    <t>LED垫板</t>
  </si>
  <si>
    <t>高40cm或60cm，含运输、搭建、撤场及活动后物料处理</t>
  </si>
  <si>
    <t>和Led配套使用(如有不收费，请在单价列备注“免费使用”字眼；)</t>
  </si>
  <si>
    <r>
      <rPr>
        <b/>
        <sz val="10"/>
        <rFont val="宋体"/>
        <family val="3"/>
        <charset val="134"/>
      </rPr>
      <t>投影设备</t>
    </r>
  </si>
  <si>
    <t>投影仪(5000流明)</t>
  </si>
  <si>
    <t>含技术人员，包含正/背投投影幕</t>
  </si>
  <si>
    <t>台</t>
  </si>
  <si>
    <t>投影仪(10000流明)</t>
  </si>
  <si>
    <r>
      <rPr>
        <b/>
        <sz val="10"/>
        <rFont val="宋体"/>
        <family val="3"/>
        <charset val="134"/>
      </rPr>
      <t>音响设备</t>
    </r>
  </si>
  <si>
    <t>会议室音响套餐A</t>
  </si>
  <si>
    <t>单十五寸喇叭2个,功放（配套）
无线话筒4只，线材辅料1
套，调音台1台，音响师1人。</t>
  </si>
  <si>
    <t>会议室音响套餐B</t>
  </si>
  <si>
    <t>10寸全频线性阵列主音箱4只，
双15或18寸低频线性阵列主音箱2只，
舞台监听音箱2台，功放（配套），
数字调音台1台，无线话筒4只，电脑1台，
线材辅料1套，音响师1人。</t>
  </si>
  <si>
    <t>会议室音响套餐C</t>
  </si>
  <si>
    <t>10寸全频线性阵列主音箱8只，
双15或18寸低频线性阵列主音箱4只，
舞台返送音箱4台，功放（配套）
数字调音台1台，无线话筒4只，电脑1台，
线材辅料1套，音响师1人。</t>
  </si>
  <si>
    <t>会议室音响套餐D</t>
  </si>
  <si>
    <t>10寸全频线性阵列主音箱12只，
双15或18寸低频线性阵列主音箱4只，
舞台返送音箱4台，功放（配套）
数字调音台1台，无线话筒4只，电脑1台，
线材辅料1套，音响师1人。</t>
  </si>
  <si>
    <r>
      <rPr>
        <b/>
        <sz val="10"/>
        <rFont val="宋体"/>
        <family val="3"/>
        <charset val="134"/>
      </rPr>
      <t>灯光设备</t>
    </r>
  </si>
  <si>
    <t>电脑图案灯（logo灯）</t>
  </si>
  <si>
    <t>含LOGO片；1000W</t>
  </si>
  <si>
    <r>
      <rPr>
        <sz val="10"/>
        <rFont val="宋体"/>
        <family val="3"/>
        <charset val="134"/>
      </rPr>
      <t>台</t>
    </r>
  </si>
  <si>
    <t>电脑光束灯</t>
  </si>
  <si>
    <t>350W</t>
  </si>
  <si>
    <r>
      <rPr>
        <sz val="10"/>
        <rFont val="宋体"/>
        <family val="3"/>
        <charset val="134"/>
      </rPr>
      <t>干冰机（6公斤）</t>
    </r>
  </si>
  <si>
    <t>鹅颈灯</t>
  </si>
  <si>
    <t>LED-par灯</t>
  </si>
  <si>
    <t>150W</t>
  </si>
  <si>
    <t>洗墙灯</t>
  </si>
  <si>
    <t>面光灯</t>
  </si>
  <si>
    <r>
      <rPr>
        <sz val="10"/>
        <rFont val="宋体"/>
        <family val="3"/>
        <charset val="134"/>
      </rPr>
      <t>摇头染色</t>
    </r>
  </si>
  <si>
    <t>1000W</t>
  </si>
  <si>
    <t>面光切割灯</t>
  </si>
  <si>
    <t>1500W</t>
  </si>
  <si>
    <t>追光灯</t>
  </si>
  <si>
    <r>
      <rPr>
        <sz val="10"/>
        <rFont val="宋体"/>
        <family val="3"/>
        <charset val="134"/>
      </rPr>
      <t>高级灯光控台</t>
    </r>
  </si>
  <si>
    <r>
      <rPr>
        <sz val="10"/>
        <rFont val="宋体"/>
        <family val="3"/>
        <charset val="134"/>
      </rPr>
      <t>普通灯光控台  （调节面光灯）</t>
    </r>
  </si>
  <si>
    <t>TRUSS架（灯光架）</t>
  </si>
  <si>
    <r>
      <rPr>
        <sz val="10"/>
        <rFont val="宋体"/>
        <family val="3"/>
        <charset val="134"/>
      </rPr>
      <t>米</t>
    </r>
  </si>
  <si>
    <t>201固定灯光设备</t>
  </si>
  <si>
    <r>
      <rPr>
        <sz val="10"/>
        <color rgb="FF000000"/>
        <rFont val="宋体"/>
        <family val="3"/>
        <charset val="134"/>
      </rPr>
      <t>面光灯架：
面光灯*14;LED-par灯*13;
一顶灯架：
光束灯*13;LED-par灯*12;
屏幕上方灯架：
光束灯*12;LED-par灯*11
其他：
灯光控台*1;灯光师*1</t>
    </r>
    <r>
      <rPr>
        <b/>
        <sz val="10"/>
        <color rgb="FFFF0000"/>
        <rFont val="宋体"/>
        <family val="3"/>
        <charset val="134"/>
      </rPr>
      <t>(每场活动包含一名灯光控台技术人员全程跟进活动)</t>
    </r>
    <r>
      <rPr>
        <sz val="10"/>
        <color rgb="FF000000"/>
        <rFont val="宋体"/>
        <family val="3"/>
        <charset val="134"/>
      </rPr>
      <t xml:space="preserve">
</t>
    </r>
  </si>
  <si>
    <t>备注：
1.全包价，含运输、安装、调试，同一地点同一活动；
2.如有不收费项目，请在单价列备注“免费使用”字眼；</t>
  </si>
  <si>
    <t>往年用量
(2025.6.1-2026.5.31)</t>
  </si>
  <si>
    <t>年预测工作量</t>
  </si>
  <si>
    <t>LED显示屏  （P3）</t>
  </si>
  <si>
    <t>点间距≤3.9mm,
刷新率≥3840@60HZ
购买时间2年内Led屏；
每场活动包含一名控台技术人员和一台无缝切换台</t>
  </si>
  <si>
    <t>1.推荐品牌：利亚德、洲明、艾比森等同级别屏幕；
2.屏幕坏点数量每平方不能超过三个点，活动全屏幕不能出现连续集中的5个以上的坏点或者模块，影响活动效果；</t>
  </si>
  <si>
    <t>LED显示屏（P3）（会议室固定屏）
201 固定LED 60平方米、
402C固定LED 21平方米、
505C固定LED 21平方米、
605C固定LED 21平方米。</t>
  </si>
  <si>
    <t>点间距≤3.9mm,
刷新率≥3840@60HZ
购买时间2年内Led屏；
每场活动包含一名控台技术人员和一台无缝切换台
含底座（201会议室底座60cm；其他会议室40cm）</t>
  </si>
  <si>
    <t>LED显示屏（P2）</t>
  </si>
  <si>
    <t>点间距≤2.9mm,
刷新率≥3840@60HZ
购买时间2年内Led屏；
每场活动包含一名控台技术人员和一台无缝切换台</t>
  </si>
  <si>
    <t>LED显示屏（P2）（会议室固定屏）
201 固定LED 60平方米、
402C固定LED 21平方米、
505C固定LED 21平方米、
605C固定LED 21平方米。</t>
  </si>
  <si>
    <t>点间距≤2.9mm,
刷新率≥3840@60HZ
购买时间2年内Led屏；
每场活动包含一名控台技术人员和一台无缝切换台
含底座（201会议室底座60cm；其他会议室40cm）</t>
  </si>
  <si>
    <t>点间距≤3.9mm,
刷新率≥3840@60HZ
每场活动包含一名控台技术人员和一台无缝切换台</t>
  </si>
  <si>
    <t>不限品牌及参数；</t>
  </si>
  <si>
    <t>舞台板</t>
  </si>
  <si>
    <t>用于垫高LED，高40cm或者60cm；</t>
  </si>
  <si>
    <t>配合Led使用</t>
  </si>
  <si>
    <r>
      <rPr>
        <sz val="10"/>
        <rFont val="宋体"/>
        <family val="3"/>
        <charset val="134"/>
      </rPr>
      <t>电脑光束灯</t>
    </r>
  </si>
  <si>
    <r>
      <rPr>
        <sz val="10"/>
        <rFont val="宋体"/>
        <family val="3"/>
        <charset val="134"/>
      </rPr>
      <t>鹅颈灯</t>
    </r>
  </si>
  <si>
    <r>
      <rPr>
        <sz val="10"/>
        <rFont val="宋体"/>
        <family val="3"/>
        <charset val="134"/>
      </rPr>
      <t>LED-par灯</t>
    </r>
  </si>
  <si>
    <r>
      <rPr>
        <sz val="10"/>
        <rFont val="宋体"/>
        <family val="3"/>
        <charset val="134"/>
      </rPr>
      <t>面光切割灯</t>
    </r>
  </si>
  <si>
    <r>
      <rPr>
        <sz val="10"/>
        <rFont val="宋体"/>
        <family val="3"/>
        <charset val="134"/>
      </rPr>
      <t>追光灯（500瓦）</t>
    </r>
  </si>
  <si>
    <r>
      <rPr>
        <sz val="10"/>
        <rFont val="宋体"/>
        <family val="3"/>
        <charset val="134"/>
      </rPr>
      <t>追光灯（1500瓦）</t>
    </r>
  </si>
  <si>
    <t>不含税合计：</t>
  </si>
  <si>
    <t>含税合计：</t>
  </si>
  <si>
    <t>2026-2027年越秀国际会议中心舞台搭建服务采购需求表3</t>
  </si>
  <si>
    <t>尺寸参数</t>
  </si>
  <si>
    <r>
      <rPr>
        <b/>
        <sz val="11"/>
        <rFont val="宋体"/>
        <family val="3"/>
        <charset val="134"/>
      </rPr>
      <t xml:space="preserve">每场报价
</t>
    </r>
    <r>
      <rPr>
        <b/>
        <sz val="11"/>
        <color rgb="FFFF0000"/>
        <rFont val="宋体"/>
        <family val="3"/>
        <charset val="134"/>
      </rPr>
      <t>（同一地点同一活动4天为一场，单位：元/场）</t>
    </r>
  </si>
  <si>
    <r>
      <rPr>
        <b/>
        <sz val="11"/>
        <rFont val="宋体"/>
        <family val="3"/>
        <charset val="134"/>
      </rPr>
      <t xml:space="preserve">超时报价
</t>
    </r>
    <r>
      <rPr>
        <b/>
        <sz val="11"/>
        <color rgb="FFFF0000"/>
        <rFont val="宋体"/>
        <family val="3"/>
        <charset val="134"/>
      </rPr>
      <t>（超出连续4天使用后每天的折扣单价，单位：元/天）</t>
    </r>
  </si>
  <si>
    <t>舞台搭建</t>
  </si>
  <si>
    <t>木制台阶（两阶梯），尺寸:长1米*高度40cm,含地毯</t>
  </si>
  <si>
    <t>含地毯；按场计算，同一地点同一活动4天内为一场；撤场后要收走；</t>
  </si>
  <si>
    <t>个</t>
  </si>
  <si>
    <t>专业舞台板</t>
  </si>
  <si>
    <t>按场计算，同一地点同一活动4天内为一场；撤场后要收走；用于垫高LED，高40cm或者60cm；
供应商需上报单块舞台板的尺寸；</t>
  </si>
  <si>
    <t>备注：
1.如有不收费项目，请在单价列备注“免费使用”字眼；</t>
  </si>
  <si>
    <t>2026-2027年越秀国际会议中心舞台搭建服务采购需求表4</t>
  </si>
  <si>
    <t>建议品牌</t>
  </si>
  <si>
    <r>
      <rPr>
        <b/>
        <sz val="11"/>
        <rFont val="宋体"/>
        <family val="3"/>
        <charset val="134"/>
      </rPr>
      <t>超时报价
（</t>
    </r>
    <r>
      <rPr>
        <b/>
        <sz val="11"/>
        <color rgb="FFFF0000"/>
        <rFont val="宋体"/>
        <family val="3"/>
        <charset val="134"/>
      </rPr>
      <t>超出连续三天使用后每天的折扣单价，单位：元/天）</t>
    </r>
  </si>
  <si>
    <t>单独使用
（单位：元/天）</t>
  </si>
  <si>
    <t>Led配套设备
(如免费配套，则单价备注为"0")</t>
  </si>
  <si>
    <t>视频无缝切换器</t>
  </si>
  <si>
    <t>输入：支持多种输入接口，包括DP、SDI、HDMI和DVI
输出：支持8K输出，带预监输出口</t>
  </si>
  <si>
    <t>多媒体视频服务器</t>
  </si>
  <si>
    <t xml:space="preserve"> 素材管理与播放:支持导入多种格式的视频、图片、PPT、动态图形等素材,可对素材进行分类、预览、剪辑等处理,并能按时间线精准同步播放。
 多画面输出与拼接:具备强大的多通道输出能力,可驱动多个显示屏(如LED屏、投影幕),支持画面拼接、漫游、叠加、缩放等,实现超大尺寸画面或多区域分屏显示,满足舞台背景、环绕屏等复杂场景需求</t>
  </si>
  <si>
    <t>大型视频无缝切换台</t>
  </si>
  <si>
    <t>支持多图层处理。
超过16路4K多种输入接口。
超过8个输出口，单口最大可支持4096x2160。</t>
  </si>
  <si>
    <t>手提电脑</t>
  </si>
  <si>
    <t>16G以上内存，配有正版全套的Microsoft Office或者WPS office</t>
  </si>
  <si>
    <t>音响设备</t>
  </si>
  <si>
    <t>15寸全频音箱</t>
  </si>
  <si>
    <t>包含功放</t>
  </si>
  <si>
    <t>10寸全频线性阵列主音箱</t>
  </si>
  <si>
    <t>双15或18寸低频线性阵列主音箱</t>
  </si>
  <si>
    <t>无线手持麦克风</t>
  </si>
  <si>
    <t>同一场合同时使用数量高达60套以上的型号；包含：1麦、1接收机</t>
  </si>
  <si>
    <r>
      <rPr>
        <sz val="10"/>
        <rFont val="宋体"/>
        <family val="3"/>
        <charset val="134"/>
      </rPr>
      <t>套</t>
    </r>
  </si>
  <si>
    <r>
      <rPr>
        <sz val="10"/>
        <rFont val="宋体"/>
        <family val="3"/>
        <charset val="134"/>
      </rPr>
      <t>无线讲台麦</t>
    </r>
  </si>
  <si>
    <t>包含：1麦、1接收机</t>
  </si>
  <si>
    <r>
      <rPr>
        <sz val="10"/>
        <rFont val="宋体"/>
        <family val="3"/>
        <charset val="134"/>
      </rPr>
      <t>耳带麦</t>
    </r>
  </si>
  <si>
    <r>
      <rPr>
        <sz val="10"/>
        <rFont val="宋体"/>
        <family val="3"/>
        <charset val="134"/>
      </rPr>
      <t>鹅颈麦</t>
    </r>
  </si>
  <si>
    <t>包含：1麦</t>
  </si>
  <si>
    <t>模拟调音台</t>
  </si>
  <si>
    <t>数字调音台（32路）</t>
  </si>
  <si>
    <t>有线手拉手麦克风</t>
  </si>
  <si>
    <t>有线手拉手主机</t>
  </si>
  <si>
    <r>
      <rPr>
        <sz val="10"/>
        <rFont val="宋体"/>
        <family val="3"/>
        <charset val="134"/>
      </rPr>
      <t>无线手拉手麦克风</t>
    </r>
  </si>
  <si>
    <t>无线手拉手主机</t>
  </si>
  <si>
    <t>2026-2027年越秀国际会议中心舞台搭建服务采购需求表5</t>
  </si>
  <si>
    <t>运费</t>
  </si>
  <si>
    <t>订单金额低于600元时产生的运费</t>
  </si>
  <si>
    <t>次</t>
  </si>
  <si>
    <t>会议室固定屏，临时拆除费用(
一搭一撤）</t>
  </si>
  <si>
    <t>含人工费和运输费</t>
  </si>
  <si>
    <t>201会议室灯光设备，临时拆除费用(一搭一撤）</t>
  </si>
  <si>
    <t>led技术</t>
  </si>
  <si>
    <t>活动LED控台技术员，8小时工作制</t>
  </si>
  <si>
    <t>人/次</t>
  </si>
  <si>
    <t>音响师</t>
  </si>
  <si>
    <t>活动音响控台技术员，8小时工作制</t>
  </si>
  <si>
    <t>灯光师</t>
  </si>
  <si>
    <t>活动灯光控台技术员，8小时工作制</t>
  </si>
  <si>
    <t>舞台设备搭建工</t>
  </si>
  <si>
    <t>8小时工作制</t>
  </si>
  <si>
    <t>音视频技术帮工</t>
  </si>
  <si>
    <t>用工标准：
1、具备五年及以上音响、视频行业从业经验，有大型晚会、商务会议现场控台驻场实操经验。
2、熟练掌握各类音响设备操作、系统接线搭建，能够及时处理会议、演出现场各类音响突发问题。
3、熟练操作M32、SQ6、C3500等专业调音设备，精通设备各项功能使用。
岗位工作内容：
1、根据活动需求完成现场音响系统安装、线路对接与设备调试工作。
2、活动现场驻守音响控台，听从现场负责人安排，配合完成整场活动音响保障工作。
3、活动结束后完成音响设备清点、拆卸、回收及整理归位工作。
4、服从音视频部门工作安排，积极配合团队完成各项工作任务。</t>
  </si>
  <si>
    <t>备注：
1.运费只收取一次，不能叠加收取；
2.如有不收费项目，请在单价列备注“免费使用”字眼；</t>
  </si>
  <si>
    <t>2026年越秀国际会议中心电力接驳和葫芦服务采购需求表</t>
  </si>
  <si>
    <t>使用量</t>
  </si>
  <si>
    <t>电力接驳</t>
  </si>
  <si>
    <r>
      <rPr>
        <sz val="10"/>
        <rFont val="宋体"/>
        <family val="3"/>
        <charset val="134"/>
      </rPr>
      <t>布展临时用电 16A /220V 电箱</t>
    </r>
  </si>
  <si>
    <t>包含进场搭建、安装调试服务</t>
  </si>
  <si>
    <r>
      <rPr>
        <sz val="10"/>
        <rFont val="宋体"/>
        <family val="3"/>
        <charset val="134"/>
      </rPr>
      <t>个</t>
    </r>
  </si>
  <si>
    <t>按场计算，含运输、安装、调试，同一地点同一活动3天为一场，超时按__折每天计算（连续多天使用折扣）。</t>
  </si>
  <si>
    <r>
      <rPr>
        <sz val="10"/>
        <rFont val="宋体"/>
        <family val="3"/>
        <charset val="134"/>
      </rPr>
      <t>布展临时用电 16A /380V 电箱</t>
    </r>
  </si>
  <si>
    <t>32A/380V电箱（含10米电缆）</t>
  </si>
  <si>
    <t>63A/380V电箱（含10米电缆）</t>
  </si>
  <si>
    <t>125A/380V电箱（含10米电缆）</t>
  </si>
  <si>
    <t>200A/380V电箱（含10米电缆）</t>
  </si>
  <si>
    <t>250A/380V电箱（含10米电缆）</t>
  </si>
  <si>
    <r>
      <rPr>
        <sz val="10"/>
        <rFont val="宋体"/>
        <family val="3"/>
        <charset val="134"/>
      </rPr>
      <t>300A/380V电箱（含10米电缆）</t>
    </r>
  </si>
  <si>
    <r>
      <rPr>
        <sz val="10"/>
        <rFont val="宋体"/>
        <family val="3"/>
        <charset val="134"/>
      </rPr>
      <t>63A 电缆线</t>
    </r>
  </si>
  <si>
    <r>
      <rPr>
        <sz val="10"/>
        <rFont val="宋体"/>
        <family val="3"/>
        <charset val="134"/>
      </rPr>
      <t>125A 电缆线</t>
    </r>
  </si>
  <si>
    <r>
      <rPr>
        <sz val="10"/>
        <rFont val="宋体"/>
        <family val="3"/>
        <charset val="134"/>
      </rPr>
      <t>200A 电缆线</t>
    </r>
  </si>
  <si>
    <r>
      <rPr>
        <sz val="10"/>
        <rFont val="宋体"/>
        <family val="3"/>
        <charset val="134"/>
      </rPr>
      <t>250A 电缆线</t>
    </r>
  </si>
  <si>
    <r>
      <rPr>
        <sz val="10"/>
        <rFont val="宋体"/>
        <family val="3"/>
        <charset val="134"/>
      </rPr>
      <t>300A 电缆线</t>
    </r>
  </si>
  <si>
    <r>
      <rPr>
        <sz val="10"/>
        <rFont val="宋体"/>
        <family val="3"/>
        <charset val="134"/>
      </rPr>
      <t>过桥板（1米L*35Wcm/块）</t>
    </r>
  </si>
  <si>
    <r>
      <rPr>
        <sz val="10"/>
        <rFont val="宋体"/>
        <family val="3"/>
        <charset val="134"/>
      </rPr>
      <t>块</t>
    </r>
  </si>
  <si>
    <r>
      <rPr>
        <b/>
        <sz val="10"/>
        <rFont val="宋体"/>
        <family val="3"/>
        <charset val="134"/>
      </rPr>
      <t>吊点服务</t>
    </r>
  </si>
  <si>
    <t>电动葫芦 1T</t>
  </si>
  <si>
    <t>含U扣、吊装带和控制柜</t>
  </si>
  <si>
    <r>
      <rPr>
        <sz val="10"/>
        <rFont val="宋体"/>
        <family val="3"/>
        <charset val="134"/>
      </rPr>
      <t>台</t>
    </r>
    <r>
      <rPr>
        <sz val="10"/>
        <color rgb="FF000000"/>
        <rFont val="宋体"/>
        <family val="3"/>
        <charset val="134"/>
      </rPr>
      <t>/场</t>
    </r>
  </si>
  <si>
    <r>
      <rPr>
        <sz val="10"/>
        <color rgb="FF000000"/>
        <rFont val="宋体"/>
        <family val="3"/>
        <charset val="134"/>
      </rPr>
      <t>按</t>
    </r>
    <r>
      <rPr>
        <sz val="10"/>
        <color rgb="FFFF0000"/>
        <rFont val="宋体"/>
        <family val="3"/>
        <charset val="134"/>
      </rPr>
      <t>场</t>
    </r>
    <r>
      <rPr>
        <sz val="10"/>
        <color rgb="FF000000"/>
        <rFont val="宋体"/>
        <family val="3"/>
        <charset val="134"/>
      </rPr>
      <t xml:space="preserve">计算，含运输、安装、吊挂服务，同一地点同一活动5天为一场，超时按__折每天计算（连续多天使用折扣）。
</t>
    </r>
    <r>
      <rPr>
        <sz val="10"/>
        <color rgb="FFFF0000"/>
        <rFont val="宋体"/>
        <family val="3"/>
        <charset val="134"/>
      </rPr>
      <t>安装吊挂完成不留技术人员驻场，期间需要改动吊点位置或者升降需要下单葫芦技术人员。</t>
    </r>
  </si>
  <si>
    <t>电动葫芦技术人员（8小时）</t>
  </si>
  <si>
    <t>人天</t>
  </si>
  <si>
    <t>1.建议参照利亚德、洲明、艾比森、联建光电、雷曼光电等同级别品牌屏幕性能参数；
2.屏幕坏点数量每平方不能超过三个点，活动全屏幕不能出现连续集中的5个以上的坏点或者模块，影响活动效果；</t>
    <phoneticPr fontId="21" type="noConversion"/>
  </si>
  <si>
    <t>建议参照Sennheiser森海塞尔、audio - technica铁三角、SHURE舒尔等同级别品牌麦克风性能参数；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</si>
</sst>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6" formatCode="0_ "/>
    <numFmt numFmtId="177" formatCode="_ * #,##0.0000_ ;_ * \-#,##0.0000_ ;_ * &quot;-&quot;??_ ;_ @_ "/>
    <numFmt numFmtId="178" formatCode="0.00_ "/>
  </numFmts>
  <fonts count="22" x14ac:knownFonts="1">
    <font>
      <sz val="11"/>
      <color rgb="FF000000"/>
      <name val="Arial"/>
      <charset val="20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4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24"/>
      <color theme="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rgb="FF000000"/>
      <name val="Arial"/>
      <family val="2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</font>
  </fonts>
  <fills count="1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BF61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E05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43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5" fillId="0" borderId="0"/>
    <xf numFmtId="43" fontId="15" fillId="0" borderId="0" applyFont="0" applyFill="0" applyBorder="0" applyAlignment="0" applyProtection="0">
      <alignment vertical="center"/>
    </xf>
  </cellStyleXfs>
  <cellXfs count="184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7" fontId="1" fillId="0" borderId="0" xfId="1" applyNumberFormat="1" applyFont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177" fontId="2" fillId="0" borderId="0" xfId="1" applyNumberFormat="1" applyFont="1" applyAlignment="1">
      <alignment horizontal="left" vertical="center" wrapText="1"/>
    </xf>
    <xf numFmtId="176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horizontal="center" vertical="center" wrapText="1"/>
    </xf>
    <xf numFmtId="9" fontId="2" fillId="5" borderId="1" xfId="0" applyNumberFormat="1" applyFont="1" applyFill="1" applyBorder="1" applyAlignment="1">
      <alignment horizontal="center" vertical="center" wrapText="1"/>
    </xf>
    <xf numFmtId="43" fontId="2" fillId="6" borderId="1" xfId="1" applyFont="1" applyFill="1" applyBorder="1" applyAlignment="1">
      <alignment horizontal="center" vertical="center" wrapText="1"/>
    </xf>
    <xf numFmtId="9" fontId="2" fillId="6" borderId="1" xfId="0" applyNumberFormat="1" applyFont="1" applyFill="1" applyBorder="1" applyAlignment="1">
      <alignment horizontal="center" vertical="center" wrapText="1"/>
    </xf>
    <xf numFmtId="43" fontId="2" fillId="7" borderId="1" xfId="1" applyFont="1" applyFill="1" applyBorder="1" applyAlignment="1">
      <alignment horizontal="center" vertical="center" wrapText="1"/>
    </xf>
    <xf numFmtId="9" fontId="2" fillId="7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43" fontId="2" fillId="8" borderId="1" xfId="1" applyFont="1" applyFill="1" applyBorder="1" applyAlignment="1">
      <alignment horizontal="center" vertical="center" wrapText="1"/>
    </xf>
    <xf numFmtId="9" fontId="2" fillId="8" borderId="1" xfId="0" applyNumberFormat="1" applyFont="1" applyFill="1" applyBorder="1" applyAlignment="1">
      <alignment horizontal="center" vertical="center" wrapText="1"/>
    </xf>
    <xf numFmtId="43" fontId="2" fillId="9" borderId="1" xfId="1" applyFont="1" applyFill="1" applyBorder="1" applyAlignment="1">
      <alignment horizontal="center" vertical="center" wrapText="1"/>
    </xf>
    <xf numFmtId="9" fontId="2" fillId="9" borderId="1" xfId="0" applyNumberFormat="1" applyFont="1" applyFill="1" applyBorder="1" applyAlignment="1">
      <alignment horizontal="center" vertical="center" wrapText="1"/>
    </xf>
    <xf numFmtId="43" fontId="2" fillId="10" borderId="1" xfId="1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43" fontId="2" fillId="12" borderId="1" xfId="1" applyFont="1" applyFill="1" applyBorder="1" applyAlignment="1">
      <alignment horizontal="center" vertical="center" wrapText="1"/>
    </xf>
    <xf numFmtId="9" fontId="2" fillId="12" borderId="1" xfId="0" applyNumberFormat="1" applyFont="1" applyFill="1" applyBorder="1" applyAlignment="1">
      <alignment horizontal="center" vertical="center" wrapText="1"/>
    </xf>
    <xf numFmtId="43" fontId="2" fillId="12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12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5" fillId="0" borderId="0" xfId="3" applyAlignment="1">
      <alignment horizontal="center" vertical="center"/>
    </xf>
    <xf numFmtId="0" fontId="18" fillId="3" borderId="1" xfId="3" applyFont="1" applyFill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43" fontId="13" fillId="0" borderId="1" xfId="4" applyFont="1" applyBorder="1" applyAlignment="1">
      <alignment horizontal="center" vertical="center"/>
    </xf>
    <xf numFmtId="9" fontId="13" fillId="0" borderId="1" xfId="2" applyFont="1" applyBorder="1" applyAlignment="1">
      <alignment horizontal="center" vertical="center"/>
    </xf>
    <xf numFmtId="178" fontId="13" fillId="0" borderId="1" xfId="3" applyNumberFormat="1" applyFont="1" applyBorder="1" applyAlignment="1">
      <alignment horizontal="center" vertical="center"/>
    </xf>
    <xf numFmtId="0" fontId="13" fillId="0" borderId="1" xfId="3" applyFont="1" applyBorder="1" applyAlignment="1">
      <alignment horizontal="left" vertical="center" wrapText="1"/>
    </xf>
    <xf numFmtId="0" fontId="13" fillId="0" borderId="0" xfId="3" applyFont="1" applyAlignment="1">
      <alignment horizontal="left" vertical="center"/>
    </xf>
    <xf numFmtId="43" fontId="13" fillId="0" borderId="0" xfId="4" applyFont="1" applyBorder="1" applyAlignment="1">
      <alignment horizontal="center" vertical="center"/>
    </xf>
    <xf numFmtId="9" fontId="13" fillId="0" borderId="0" xfId="3" applyNumberFormat="1" applyFont="1" applyAlignment="1">
      <alignment horizontal="center" vertical="center"/>
    </xf>
    <xf numFmtId="178" fontId="13" fillId="0" borderId="0" xfId="3" applyNumberFormat="1" applyFont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left" vertical="center" wrapText="1"/>
    </xf>
    <xf numFmtId="0" fontId="16" fillId="0" borderId="0" xfId="3" applyFont="1" applyAlignment="1">
      <alignment horizontal="center" vertical="center"/>
    </xf>
    <xf numFmtId="0" fontId="18" fillId="0" borderId="0" xfId="3" applyFont="1" applyAlignment="1">
      <alignment horizontal="left" vertical="center"/>
    </xf>
    <xf numFmtId="0" fontId="18" fillId="3" borderId="1" xfId="3" applyFont="1" applyFill="1" applyBorder="1" applyAlignment="1">
      <alignment horizontal="center" vertical="center"/>
    </xf>
    <xf numFmtId="0" fontId="18" fillId="3" borderId="1" xfId="3" applyFont="1" applyFill="1" applyBorder="1" applyAlignment="1">
      <alignment horizontal="center" vertical="center" wrapText="1"/>
    </xf>
    <xf numFmtId="43" fontId="13" fillId="0" borderId="1" xfId="4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3" fillId="0" borderId="0" xfId="3" applyFont="1" applyAlignment="1">
      <alignment horizontal="left" vertical="center" wrapText="1"/>
    </xf>
    <xf numFmtId="0" fontId="13" fillId="0" borderId="0" xfId="3" applyFont="1" applyAlignment="1">
      <alignment horizontal="left" vertical="center"/>
    </xf>
    <xf numFmtId="0" fontId="17" fillId="0" borderId="0" xfId="3" applyFont="1" applyAlignment="1">
      <alignment horizontal="center" vertical="center"/>
    </xf>
    <xf numFmtId="0" fontId="13" fillId="3" borderId="4" xfId="3" applyFont="1" applyFill="1" applyBorder="1" applyAlignment="1">
      <alignment horizontal="center" vertical="center"/>
    </xf>
    <xf numFmtId="0" fontId="13" fillId="3" borderId="6" xfId="3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43" fontId="7" fillId="7" borderId="2" xfId="1" applyFont="1" applyFill="1" applyBorder="1" applyAlignment="1">
      <alignment horizontal="center" vertical="center" wrapText="1"/>
    </xf>
    <xf numFmtId="43" fontId="7" fillId="7" borderId="3" xfId="1" applyFont="1" applyFill="1" applyBorder="1" applyAlignment="1">
      <alignment horizontal="center" vertical="center" wrapText="1"/>
    </xf>
    <xf numFmtId="43" fontId="7" fillId="7" borderId="8" xfId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7" fillId="5" borderId="2" xfId="1" applyFont="1" applyFill="1" applyBorder="1" applyAlignment="1">
      <alignment horizontal="center" vertical="center" wrapText="1"/>
    </xf>
    <xf numFmtId="43" fontId="7" fillId="5" borderId="3" xfId="1" applyFont="1" applyFill="1" applyBorder="1" applyAlignment="1">
      <alignment horizontal="center" vertical="center" wrapText="1"/>
    </xf>
    <xf numFmtId="43" fontId="7" fillId="5" borderId="8" xfId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43" fontId="7" fillId="6" borderId="2" xfId="1" applyFont="1" applyFill="1" applyBorder="1" applyAlignment="1">
      <alignment horizontal="center" vertical="center" wrapText="1"/>
    </xf>
    <xf numFmtId="43" fontId="7" fillId="6" borderId="3" xfId="1" applyFont="1" applyFill="1" applyBorder="1" applyAlignment="1">
      <alignment horizontal="center" vertical="center" wrapText="1"/>
    </xf>
    <xf numFmtId="43" fontId="7" fillId="6" borderId="8" xfId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43" fontId="7" fillId="10" borderId="2" xfId="1" applyFont="1" applyFill="1" applyBorder="1" applyAlignment="1">
      <alignment horizontal="center" vertical="center" wrapText="1"/>
    </xf>
    <xf numFmtId="43" fontId="7" fillId="10" borderId="3" xfId="1" applyFont="1" applyFill="1" applyBorder="1" applyAlignment="1">
      <alignment horizontal="center" vertical="center" wrapText="1"/>
    </xf>
    <xf numFmtId="43" fontId="7" fillId="10" borderId="8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3" fontId="7" fillId="8" borderId="2" xfId="1" applyFont="1" applyFill="1" applyBorder="1" applyAlignment="1">
      <alignment horizontal="center" vertical="center" wrapText="1"/>
    </xf>
    <xf numFmtId="43" fontId="7" fillId="8" borderId="3" xfId="1" applyFont="1" applyFill="1" applyBorder="1" applyAlignment="1">
      <alignment horizontal="center" vertical="center" wrapText="1"/>
    </xf>
    <xf numFmtId="43" fontId="7" fillId="8" borderId="8" xfId="1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43" fontId="7" fillId="9" borderId="2" xfId="1" applyFont="1" applyFill="1" applyBorder="1" applyAlignment="1">
      <alignment horizontal="center" vertical="center" wrapText="1"/>
    </xf>
    <xf numFmtId="43" fontId="7" fillId="9" borderId="3" xfId="1" applyFont="1" applyFill="1" applyBorder="1" applyAlignment="1">
      <alignment horizontal="center" vertical="center" wrapText="1"/>
    </xf>
    <xf numFmtId="43" fontId="7" fillId="9" borderId="8" xfId="1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5">
    <cellStyle name="百分比" xfId="2" builtinId="5"/>
    <cellStyle name="常规" xfId="0" builtinId="0"/>
    <cellStyle name="常规 2" xfId="3" xr:uid="{00000000-0005-0000-0000-000031000000}"/>
    <cellStyle name="千位分隔" xfId="1" builtinId="3"/>
    <cellStyle name="千位分隔 2" xfId="4" xr:uid="{00000000-0005-0000-0000-000032000000}"/>
  </cellStyles>
  <dxfs count="0"/>
  <tableStyles count="0" defaultTableStyle="TableStyleMedium9" defaultPivotStyle="PivotStyleLight16"/>
  <colors>
    <mruColors>
      <color rgb="FFFFBF61"/>
      <color rgb="FFFFE0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zoomScale="59" zoomScaleNormal="59" workbookViewId="0">
      <pane xSplit="2" ySplit="5" topLeftCell="C6" activePane="bottomRight" state="frozen"/>
      <selection pane="topRight"/>
      <selection pane="bottomLeft"/>
      <selection pane="bottomRight" activeCell="C18" sqref="C18:G18"/>
    </sheetView>
  </sheetViews>
  <sheetFormatPr defaultColWidth="9" defaultRowHeight="14" x14ac:dyDescent="0.3"/>
  <cols>
    <col min="1" max="1" width="8.33203125" style="58" customWidth="1"/>
    <col min="2" max="2" width="44.58203125" style="58" customWidth="1"/>
    <col min="3" max="5" width="18.25" style="58" customWidth="1"/>
    <col min="6" max="6" width="20.5" style="58" customWidth="1"/>
    <col min="7" max="7" width="16.75" style="58" customWidth="1"/>
    <col min="8" max="13" width="18.25" style="58" customWidth="1"/>
    <col min="14" max="14" width="39.33203125" style="58" customWidth="1"/>
    <col min="15" max="16384" width="9" style="58"/>
  </cols>
  <sheetData>
    <row r="1" spans="1:14" ht="33.75" customHeight="1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s="55" customFormat="1" ht="33.75" customHeight="1" x14ac:dyDescent="0.3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s="55" customFormat="1" ht="33.75" customHeight="1" x14ac:dyDescent="0.3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s="56" customFormat="1" ht="28.5" customHeight="1" x14ac:dyDescent="0.3">
      <c r="A4" s="81" t="s">
        <v>2</v>
      </c>
      <c r="B4" s="81" t="s">
        <v>3</v>
      </c>
      <c r="C4" s="81" t="s">
        <v>4</v>
      </c>
      <c r="D4" s="81" t="s">
        <v>5</v>
      </c>
      <c r="E4" s="81" t="s">
        <v>6</v>
      </c>
      <c r="F4" s="82" t="s">
        <v>7</v>
      </c>
      <c r="G4" s="82" t="s">
        <v>8</v>
      </c>
      <c r="H4" s="81" t="s">
        <v>9</v>
      </c>
      <c r="I4" s="81"/>
      <c r="J4" s="81" t="s">
        <v>10</v>
      </c>
      <c r="K4" s="81"/>
      <c r="L4" s="81" t="s">
        <v>11</v>
      </c>
      <c r="M4" s="81"/>
      <c r="N4" s="88" t="s">
        <v>12</v>
      </c>
    </row>
    <row r="5" spans="1:14" s="56" customFormat="1" ht="28.5" customHeight="1" x14ac:dyDescent="0.3">
      <c r="A5" s="81"/>
      <c r="B5" s="81"/>
      <c r="C5" s="81"/>
      <c r="D5" s="81"/>
      <c r="E5" s="81"/>
      <c r="F5" s="82"/>
      <c r="G5" s="82"/>
      <c r="H5" s="59" t="s">
        <v>13</v>
      </c>
      <c r="I5" s="59" t="s">
        <v>14</v>
      </c>
      <c r="J5" s="59" t="s">
        <v>15</v>
      </c>
      <c r="K5" s="59" t="s">
        <v>14</v>
      </c>
      <c r="L5" s="59" t="s">
        <v>16</v>
      </c>
      <c r="M5" s="59" t="s">
        <v>17</v>
      </c>
      <c r="N5" s="89"/>
    </row>
    <row r="6" spans="1:14" s="56" customFormat="1" ht="43.5" customHeight="1" x14ac:dyDescent="0.3">
      <c r="A6" s="60">
        <v>1</v>
      </c>
      <c r="B6" s="60" t="s">
        <v>18</v>
      </c>
      <c r="C6" s="61" t="e">
        <f>搭建服务采购需求报价汇总表1!#REF!+搭建服务采购需求报价汇总表2!#REF!+搭建服务采购需求报价汇总3!#REF!+搭建服务采购需求报价汇总4!#REF!+搭建服务采购需求报价汇总5!#REF!</f>
        <v>#REF!</v>
      </c>
      <c r="D6" s="62" t="str">
        <f>搭建服务采购需求报价汇总表1!G5</f>
        <v>%</v>
      </c>
      <c r="E6" s="61" t="e">
        <f>C6*(1+D6)</f>
        <v>#REF!</v>
      </c>
      <c r="F6" s="83" t="e">
        <f>AVERAGE(C6:C11)</f>
        <v>#REF!</v>
      </c>
      <c r="G6" s="84">
        <v>60</v>
      </c>
      <c r="H6" s="63" t="e">
        <f>IF(C6&lt;=$F$6,60,$F$6/C6*$G$6)</f>
        <v>#REF!</v>
      </c>
      <c r="I6" s="60" t="e">
        <f t="shared" ref="I6:I11" si="0">_xlfn.RANK.EQ(H6,$H$6:$H$11,0)</f>
        <v>#REF!</v>
      </c>
      <c r="J6" s="63" t="e">
        <f>I16</f>
        <v>#REF!</v>
      </c>
      <c r="K6" s="60" t="e">
        <f t="shared" ref="K6:K11" si="1">_xlfn.RANK.EQ(J6,$J$6:$J$11,0)</f>
        <v>#REF!</v>
      </c>
      <c r="L6" s="63" t="e">
        <f>H6+J6</f>
        <v>#REF!</v>
      </c>
      <c r="M6" s="60" t="e">
        <f t="shared" ref="M6:M11" si="2">_xlfn.RANK.EQ(L6,$L$6:$L$11,0)</f>
        <v>#REF!</v>
      </c>
      <c r="N6" s="60"/>
    </row>
    <row r="7" spans="1:14" s="56" customFormat="1" ht="43.5" customHeight="1" x14ac:dyDescent="0.3">
      <c r="A7" s="60">
        <v>2</v>
      </c>
      <c r="B7" s="60" t="s">
        <v>19</v>
      </c>
      <c r="C7" s="61" t="e">
        <f>搭建服务采购需求报价汇总表1!#REF!+搭建服务采购需求报价汇总表2!#REF!+搭建服务采购需求报价汇总3!#REF!+搭建服务采购需求报价汇总4!#REF!+搭建服务采购需求报价汇总5!#REF!</f>
        <v>#REF!</v>
      </c>
      <c r="D7" s="62" t="e">
        <f>搭建服务采购需求报价汇总表1!#REF!</f>
        <v>#REF!</v>
      </c>
      <c r="E7" s="61" t="e">
        <f t="shared" ref="E7:E11" si="3">C7*(1+D7)</f>
        <v>#REF!</v>
      </c>
      <c r="F7" s="83"/>
      <c r="G7" s="84"/>
      <c r="H7" s="63" t="e">
        <f t="shared" ref="H7:H11" si="4">IF(C7&lt;=$F$6,60,$F$6/C7*$G$6)</f>
        <v>#REF!</v>
      </c>
      <c r="I7" s="60" t="e">
        <f t="shared" si="0"/>
        <v>#REF!</v>
      </c>
      <c r="J7" s="63" t="e">
        <f t="shared" ref="J7:J11" si="5">I17</f>
        <v>#REF!</v>
      </c>
      <c r="K7" s="60" t="e">
        <f t="shared" si="1"/>
        <v>#REF!</v>
      </c>
      <c r="L7" s="63" t="e">
        <f t="shared" ref="L7:L11" si="6">H7+J7</f>
        <v>#REF!</v>
      </c>
      <c r="M7" s="60" t="e">
        <f t="shared" si="2"/>
        <v>#REF!</v>
      </c>
      <c r="N7" s="60"/>
    </row>
    <row r="8" spans="1:14" s="56" customFormat="1" ht="43.5" customHeight="1" x14ac:dyDescent="0.3">
      <c r="A8" s="60">
        <v>3</v>
      </c>
      <c r="B8" s="60" t="s">
        <v>20</v>
      </c>
      <c r="C8" s="61" t="e">
        <f>搭建服务采购需求报价汇总表1!#REF!+搭建服务采购需求报价汇总表2!#REF!+搭建服务采购需求报价汇总3!#REF!+搭建服务采购需求报价汇总4!#REF!+搭建服务采购需求报价汇总5!#REF!</f>
        <v>#REF!</v>
      </c>
      <c r="D8" s="62" t="e">
        <f>搭建服务采购需求报价汇总表1!#REF!</f>
        <v>#REF!</v>
      </c>
      <c r="E8" s="61" t="e">
        <f t="shared" si="3"/>
        <v>#REF!</v>
      </c>
      <c r="F8" s="83"/>
      <c r="G8" s="84"/>
      <c r="H8" s="63" t="e">
        <f t="shared" si="4"/>
        <v>#REF!</v>
      </c>
      <c r="I8" s="60" t="e">
        <f t="shared" si="0"/>
        <v>#REF!</v>
      </c>
      <c r="J8" s="63" t="e">
        <f t="shared" si="5"/>
        <v>#REF!</v>
      </c>
      <c r="K8" s="60" t="e">
        <f t="shared" si="1"/>
        <v>#REF!</v>
      </c>
      <c r="L8" s="63" t="e">
        <f t="shared" si="6"/>
        <v>#REF!</v>
      </c>
      <c r="M8" s="60" t="e">
        <f t="shared" si="2"/>
        <v>#REF!</v>
      </c>
      <c r="N8" s="60"/>
    </row>
    <row r="9" spans="1:14" s="56" customFormat="1" ht="43.5" customHeight="1" x14ac:dyDescent="0.3">
      <c r="A9" s="60">
        <v>4</v>
      </c>
      <c r="B9" s="60" t="s">
        <v>21</v>
      </c>
      <c r="C9" s="61" t="e">
        <f>搭建服务采购需求报价汇总表1!#REF!+搭建服务采购需求报价汇总表2!#REF!+搭建服务采购需求报价汇总3!#REF!+搭建服务采购需求报价汇总4!#REF!+搭建服务采购需求报价汇总5!#REF!</f>
        <v>#REF!</v>
      </c>
      <c r="D9" s="62" t="e">
        <f>搭建服务采购需求报价汇总表1!#REF!</f>
        <v>#REF!</v>
      </c>
      <c r="E9" s="61" t="e">
        <f t="shared" si="3"/>
        <v>#REF!</v>
      </c>
      <c r="F9" s="83"/>
      <c r="G9" s="84"/>
      <c r="H9" s="63" t="e">
        <f t="shared" si="4"/>
        <v>#REF!</v>
      </c>
      <c r="I9" s="60" t="e">
        <f t="shared" si="0"/>
        <v>#REF!</v>
      </c>
      <c r="J9" s="63" t="e">
        <f t="shared" si="5"/>
        <v>#REF!</v>
      </c>
      <c r="K9" s="60" t="e">
        <f t="shared" si="1"/>
        <v>#REF!</v>
      </c>
      <c r="L9" s="63" t="e">
        <f t="shared" si="6"/>
        <v>#REF!</v>
      </c>
      <c r="M9" s="60" t="e">
        <f t="shared" si="2"/>
        <v>#REF!</v>
      </c>
      <c r="N9" s="60"/>
    </row>
    <row r="10" spans="1:14" s="56" customFormat="1" ht="43.5" customHeight="1" x14ac:dyDescent="0.3">
      <c r="A10" s="60">
        <v>5</v>
      </c>
      <c r="B10" s="60" t="s">
        <v>22</v>
      </c>
      <c r="C10" s="61" t="e">
        <f>搭建服务采购需求报价汇总表1!#REF!+搭建服务采购需求报价汇总表2!#REF!+搭建服务采购需求报价汇总3!#REF!+搭建服务采购需求报价汇总4!#REF!+搭建服务采购需求报价汇总5!#REF!</f>
        <v>#REF!</v>
      </c>
      <c r="D10" s="62" t="e">
        <f>搭建服务采购需求报价汇总表1!#REF!</f>
        <v>#REF!</v>
      </c>
      <c r="E10" s="61" t="e">
        <f t="shared" si="3"/>
        <v>#REF!</v>
      </c>
      <c r="F10" s="83"/>
      <c r="G10" s="84"/>
      <c r="H10" s="63" t="e">
        <f t="shared" si="4"/>
        <v>#REF!</v>
      </c>
      <c r="I10" s="60" t="e">
        <f t="shared" si="0"/>
        <v>#REF!</v>
      </c>
      <c r="J10" s="63" t="e">
        <f t="shared" si="5"/>
        <v>#REF!</v>
      </c>
      <c r="K10" s="60" t="e">
        <f t="shared" si="1"/>
        <v>#REF!</v>
      </c>
      <c r="L10" s="63" t="e">
        <f t="shared" si="6"/>
        <v>#REF!</v>
      </c>
      <c r="M10" s="60" t="e">
        <f t="shared" si="2"/>
        <v>#REF!</v>
      </c>
      <c r="N10" s="60"/>
    </row>
    <row r="11" spans="1:14" s="56" customFormat="1" ht="43.5" customHeight="1" x14ac:dyDescent="0.3">
      <c r="A11" s="60">
        <v>6</v>
      </c>
      <c r="B11" s="60" t="s">
        <v>23</v>
      </c>
      <c r="C11" s="61" t="e">
        <f>搭建服务采购需求报价汇总表1!#REF!+搭建服务采购需求报价汇总表2!#REF!+搭建服务采购需求报价汇总3!#REF!+搭建服务采购需求报价汇总4!#REF!+搭建服务采购需求报价汇总5!#REF!</f>
        <v>#REF!</v>
      </c>
      <c r="D11" s="62" t="e">
        <f>搭建服务采购需求报价汇总表1!#REF!</f>
        <v>#REF!</v>
      </c>
      <c r="E11" s="61" t="e">
        <f t="shared" si="3"/>
        <v>#REF!</v>
      </c>
      <c r="F11" s="83"/>
      <c r="G11" s="84"/>
      <c r="H11" s="63" t="e">
        <f t="shared" si="4"/>
        <v>#REF!</v>
      </c>
      <c r="I11" s="60" t="e">
        <f t="shared" si="0"/>
        <v>#REF!</v>
      </c>
      <c r="J11" s="63" t="e">
        <f t="shared" si="5"/>
        <v>#REF!</v>
      </c>
      <c r="K11" s="60" t="e">
        <f t="shared" si="1"/>
        <v>#REF!</v>
      </c>
      <c r="L11" s="63" t="e">
        <f t="shared" si="6"/>
        <v>#REF!</v>
      </c>
      <c r="M11" s="60" t="e">
        <f t="shared" si="2"/>
        <v>#REF!</v>
      </c>
      <c r="N11" s="64"/>
    </row>
    <row r="12" spans="1:14" s="56" customFormat="1" ht="34.5" customHeight="1" x14ac:dyDescent="0.3">
      <c r="B12" s="65"/>
      <c r="C12" s="66"/>
      <c r="D12" s="67"/>
      <c r="E12" s="66"/>
      <c r="F12" s="66"/>
      <c r="H12" s="68"/>
      <c r="J12" s="68"/>
      <c r="L12" s="68"/>
    </row>
    <row r="13" spans="1:14" s="56" customFormat="1" ht="39" customHeight="1" x14ac:dyDescent="0.3">
      <c r="B13" s="65"/>
      <c r="C13" s="66"/>
      <c r="D13" s="67"/>
      <c r="E13" s="66"/>
      <c r="F13" s="66"/>
      <c r="H13" s="68"/>
      <c r="J13" s="68"/>
      <c r="L13" s="68"/>
    </row>
    <row r="14" spans="1:14" s="56" customFormat="1" ht="39" customHeight="1" x14ac:dyDescent="0.3">
      <c r="A14" s="79" t="s">
        <v>24</v>
      </c>
      <c r="B14" s="79"/>
      <c r="C14" s="79"/>
      <c r="D14" s="79"/>
      <c r="E14" s="79"/>
      <c r="F14" s="79"/>
      <c r="G14" s="79"/>
      <c r="H14" s="79"/>
      <c r="I14" s="79"/>
      <c r="J14" s="79"/>
    </row>
    <row r="15" spans="1:14" s="56" customFormat="1" ht="39" customHeight="1" x14ac:dyDescent="0.3">
      <c r="A15" s="59" t="s">
        <v>2</v>
      </c>
      <c r="B15" s="59" t="s">
        <v>3</v>
      </c>
      <c r="C15" s="59" t="s">
        <v>25</v>
      </c>
      <c r="D15" s="59" t="s">
        <v>26</v>
      </c>
      <c r="E15" s="59" t="s">
        <v>27</v>
      </c>
      <c r="F15" s="59" t="s">
        <v>28</v>
      </c>
      <c r="G15" s="59" t="s">
        <v>29</v>
      </c>
      <c r="H15" s="59" t="s">
        <v>30</v>
      </c>
      <c r="I15" s="59" t="s">
        <v>15</v>
      </c>
      <c r="J15" s="59" t="s">
        <v>14</v>
      </c>
    </row>
    <row r="16" spans="1:14" s="56" customFormat="1" ht="34.5" customHeight="1" x14ac:dyDescent="0.3">
      <c r="A16" s="60">
        <v>1</v>
      </c>
      <c r="B16" s="60" t="s">
        <v>18</v>
      </c>
      <c r="C16" s="60" t="e">
        <f>#REF!</f>
        <v>#REF!</v>
      </c>
      <c r="D16" s="60" t="e">
        <f>#REF!</f>
        <v>#REF!</v>
      </c>
      <c r="E16" s="60" t="e">
        <f>#REF!</f>
        <v>#REF!</v>
      </c>
      <c r="F16" s="60" t="e">
        <f>#REF!</f>
        <v>#REF!</v>
      </c>
      <c r="G16" s="60" t="e">
        <f>#REF!</f>
        <v>#REF!</v>
      </c>
      <c r="H16" s="60" t="e">
        <f>SUM(C16:G16)</f>
        <v>#REF!</v>
      </c>
      <c r="I16" s="63" t="e">
        <f>H16/5</f>
        <v>#REF!</v>
      </c>
      <c r="J16" s="60" t="e">
        <f t="shared" ref="J16:J21" si="7">_xlfn.RANK.EQ(I16,$I$16:$I$21,0)</f>
        <v>#REF!</v>
      </c>
    </row>
    <row r="17" spans="1:13" s="56" customFormat="1" ht="34.5" customHeight="1" x14ac:dyDescent="0.3">
      <c r="A17" s="60">
        <v>2</v>
      </c>
      <c r="B17" s="60" t="s">
        <v>19</v>
      </c>
      <c r="C17" s="60" t="e">
        <f>#REF!</f>
        <v>#REF!</v>
      </c>
      <c r="D17" s="60" t="e">
        <f>#REF!</f>
        <v>#REF!</v>
      </c>
      <c r="E17" s="60" t="e">
        <f>#REF!</f>
        <v>#REF!</v>
      </c>
      <c r="F17" s="60" t="e">
        <f>#REF!</f>
        <v>#REF!</v>
      </c>
      <c r="G17" s="60" t="e">
        <f>#REF!</f>
        <v>#REF!</v>
      </c>
      <c r="H17" s="60" t="e">
        <f t="shared" ref="H17:H21" si="8">SUM(C17:G17)</f>
        <v>#REF!</v>
      </c>
      <c r="I17" s="63" t="e">
        <f t="shared" ref="I17:I21" si="9">H17/5</f>
        <v>#REF!</v>
      </c>
      <c r="J17" s="60" t="e">
        <f t="shared" si="7"/>
        <v>#REF!</v>
      </c>
    </row>
    <row r="18" spans="1:13" s="56" customFormat="1" ht="34.5" customHeight="1" x14ac:dyDescent="0.3">
      <c r="A18" s="60">
        <v>3</v>
      </c>
      <c r="B18" s="60" t="s">
        <v>20</v>
      </c>
      <c r="C18" s="60" t="e">
        <f>#REF!</f>
        <v>#REF!</v>
      </c>
      <c r="D18" s="60" t="e">
        <f>#REF!</f>
        <v>#REF!</v>
      </c>
      <c r="E18" s="60" t="e">
        <f>#REF!</f>
        <v>#REF!</v>
      </c>
      <c r="F18" s="60" t="e">
        <f>#REF!</f>
        <v>#REF!</v>
      </c>
      <c r="G18" s="60" t="e">
        <f>#REF!</f>
        <v>#REF!</v>
      </c>
      <c r="H18" s="60" t="e">
        <f t="shared" si="8"/>
        <v>#REF!</v>
      </c>
      <c r="I18" s="63" t="e">
        <f t="shared" si="9"/>
        <v>#REF!</v>
      </c>
      <c r="J18" s="60" t="e">
        <f t="shared" si="7"/>
        <v>#REF!</v>
      </c>
    </row>
    <row r="19" spans="1:13" s="56" customFormat="1" ht="34.5" customHeight="1" x14ac:dyDescent="0.3">
      <c r="A19" s="60">
        <v>4</v>
      </c>
      <c r="B19" s="60" t="s">
        <v>21</v>
      </c>
      <c r="C19" s="60" t="e">
        <f>#REF!</f>
        <v>#REF!</v>
      </c>
      <c r="D19" s="60" t="e">
        <f>#REF!</f>
        <v>#REF!</v>
      </c>
      <c r="E19" s="60" t="e">
        <f>#REF!</f>
        <v>#REF!</v>
      </c>
      <c r="F19" s="60" t="e">
        <f>#REF!</f>
        <v>#REF!</v>
      </c>
      <c r="G19" s="60" t="e">
        <f>#REF!</f>
        <v>#REF!</v>
      </c>
      <c r="H19" s="60" t="e">
        <f t="shared" si="8"/>
        <v>#REF!</v>
      </c>
      <c r="I19" s="63" t="e">
        <f t="shared" si="9"/>
        <v>#REF!</v>
      </c>
      <c r="J19" s="60" t="e">
        <f t="shared" si="7"/>
        <v>#REF!</v>
      </c>
    </row>
    <row r="20" spans="1:13" s="56" customFormat="1" ht="34.5" customHeight="1" x14ac:dyDescent="0.3">
      <c r="A20" s="60">
        <v>5</v>
      </c>
      <c r="B20" s="60" t="s">
        <v>22</v>
      </c>
      <c r="C20" s="60" t="e">
        <f>#REF!</f>
        <v>#REF!</v>
      </c>
      <c r="D20" s="60" t="e">
        <f>#REF!</f>
        <v>#REF!</v>
      </c>
      <c r="E20" s="60" t="e">
        <f>#REF!</f>
        <v>#REF!</v>
      </c>
      <c r="F20" s="60" t="e">
        <f>#REF!</f>
        <v>#REF!</v>
      </c>
      <c r="G20" s="60" t="e">
        <f>#REF!</f>
        <v>#REF!</v>
      </c>
      <c r="H20" s="60" t="e">
        <f t="shared" si="8"/>
        <v>#REF!</v>
      </c>
      <c r="I20" s="63" t="e">
        <f t="shared" si="9"/>
        <v>#REF!</v>
      </c>
      <c r="J20" s="60" t="e">
        <f t="shared" si="7"/>
        <v>#REF!</v>
      </c>
    </row>
    <row r="21" spans="1:13" s="56" customFormat="1" ht="34.5" customHeight="1" x14ac:dyDescent="0.3">
      <c r="A21" s="60">
        <v>6</v>
      </c>
      <c r="B21" s="60" t="s">
        <v>23</v>
      </c>
      <c r="C21" s="60" t="e">
        <f>#REF!</f>
        <v>#REF!</v>
      </c>
      <c r="D21" s="60" t="e">
        <f>#REF!</f>
        <v>#REF!</v>
      </c>
      <c r="E21" s="60" t="e">
        <f>#REF!</f>
        <v>#REF!</v>
      </c>
      <c r="F21" s="60" t="e">
        <f>#REF!</f>
        <v>#REF!</v>
      </c>
      <c r="G21" s="60" t="e">
        <f>#REF!</f>
        <v>#REF!</v>
      </c>
      <c r="H21" s="60" t="e">
        <f t="shared" si="8"/>
        <v>#REF!</v>
      </c>
      <c r="I21" s="63" t="e">
        <f t="shared" si="9"/>
        <v>#REF!</v>
      </c>
      <c r="J21" s="60" t="e">
        <f t="shared" si="7"/>
        <v>#REF!</v>
      </c>
    </row>
    <row r="22" spans="1:13" s="56" customFormat="1" ht="33.75" customHeight="1" x14ac:dyDescent="0.3">
      <c r="B22" s="65"/>
      <c r="I22" s="68"/>
    </row>
    <row r="23" spans="1:13" s="56" customFormat="1" ht="10.5" customHeight="1" x14ac:dyDescent="0.3">
      <c r="A23" s="85" t="s">
        <v>31</v>
      </c>
      <c r="B23" s="86"/>
      <c r="C23" s="86"/>
      <c r="D23" s="86"/>
      <c r="E23" s="86"/>
      <c r="F23" s="86"/>
      <c r="G23" s="86"/>
      <c r="H23" s="86"/>
      <c r="I23" s="86"/>
      <c r="J23" s="65"/>
      <c r="K23" s="65"/>
      <c r="L23" s="65"/>
      <c r="M23" s="65"/>
    </row>
    <row r="24" spans="1:13" s="56" customFormat="1" ht="10.5" customHeight="1" x14ac:dyDescent="0.3">
      <c r="A24" s="86"/>
      <c r="B24" s="86"/>
      <c r="C24" s="86"/>
      <c r="D24" s="86"/>
      <c r="E24" s="86"/>
      <c r="F24" s="86"/>
      <c r="G24" s="86"/>
      <c r="H24" s="86"/>
      <c r="I24" s="86"/>
      <c r="J24" s="65"/>
      <c r="K24" s="65"/>
      <c r="L24" s="65"/>
      <c r="M24" s="65"/>
    </row>
    <row r="25" spans="1:13" s="56" customFormat="1" ht="10.5" customHeight="1" x14ac:dyDescent="0.3">
      <c r="A25" s="86"/>
      <c r="B25" s="86"/>
      <c r="C25" s="86"/>
      <c r="D25" s="86"/>
      <c r="E25" s="86"/>
      <c r="F25" s="86"/>
      <c r="G25" s="86"/>
      <c r="H25" s="86"/>
      <c r="I25" s="86"/>
      <c r="J25" s="65"/>
      <c r="K25" s="65"/>
      <c r="L25" s="65"/>
      <c r="M25" s="65"/>
    </row>
    <row r="26" spans="1:13" s="56" customFormat="1" ht="10.5" customHeight="1" x14ac:dyDescent="0.3">
      <c r="A26" s="86"/>
      <c r="B26" s="86"/>
      <c r="C26" s="86"/>
      <c r="D26" s="86"/>
      <c r="E26" s="86"/>
      <c r="F26" s="86"/>
      <c r="G26" s="86"/>
      <c r="H26" s="86"/>
      <c r="I26" s="86"/>
      <c r="J26" s="65"/>
      <c r="K26" s="65"/>
      <c r="L26" s="65"/>
      <c r="M26" s="65"/>
    </row>
    <row r="27" spans="1:13" s="56" customFormat="1" ht="10.5" customHeight="1" x14ac:dyDescent="0.3">
      <c r="A27" s="86"/>
      <c r="B27" s="86"/>
      <c r="C27" s="86"/>
      <c r="D27" s="86"/>
      <c r="E27" s="86"/>
      <c r="F27" s="86"/>
      <c r="G27" s="86"/>
      <c r="H27" s="86"/>
      <c r="I27" s="86"/>
      <c r="J27" s="65"/>
      <c r="K27" s="65"/>
      <c r="L27" s="65"/>
      <c r="M27" s="65"/>
    </row>
    <row r="28" spans="1:13" s="56" customFormat="1" ht="10.5" customHeight="1" x14ac:dyDescent="0.3">
      <c r="A28" s="86"/>
      <c r="B28" s="86"/>
      <c r="C28" s="86"/>
      <c r="D28" s="86"/>
      <c r="E28" s="86"/>
      <c r="F28" s="86"/>
      <c r="G28" s="86"/>
      <c r="H28" s="86"/>
      <c r="I28" s="86"/>
      <c r="J28" s="65"/>
      <c r="K28" s="65"/>
      <c r="L28" s="65"/>
      <c r="M28" s="65"/>
    </row>
    <row r="29" spans="1:13" s="56" customFormat="1" ht="24" customHeight="1" x14ac:dyDescent="0.3">
      <c r="A29" s="86"/>
      <c r="B29" s="86"/>
      <c r="C29" s="86"/>
      <c r="D29" s="86"/>
      <c r="E29" s="86"/>
      <c r="F29" s="86"/>
      <c r="G29" s="86"/>
      <c r="H29" s="86"/>
      <c r="I29" s="86"/>
      <c r="J29" s="65"/>
      <c r="K29" s="65"/>
      <c r="L29" s="65"/>
      <c r="M29" s="65"/>
    </row>
    <row r="34" spans="1:13" ht="20" x14ac:dyDescent="0.3">
      <c r="A34" s="80" t="s">
        <v>32</v>
      </c>
      <c r="B34" s="80"/>
    </row>
    <row r="35" spans="1:13" ht="72" customHeight="1" x14ac:dyDescent="0.3"/>
    <row r="36" spans="1:13" ht="72" customHeight="1" x14ac:dyDescent="0.3"/>
    <row r="37" spans="1:13" s="56" customFormat="1" ht="24" customHeight="1" x14ac:dyDescent="0.3">
      <c r="B37" s="69" t="s">
        <v>33</v>
      </c>
      <c r="D37" s="69" t="s">
        <v>25</v>
      </c>
      <c r="G37" s="69" t="s">
        <v>26</v>
      </c>
      <c r="J37" s="69" t="s">
        <v>34</v>
      </c>
      <c r="M37" s="69" t="s">
        <v>35</v>
      </c>
    </row>
    <row r="38" spans="1:13" s="56" customFormat="1" ht="24" customHeight="1" x14ac:dyDescent="0.3">
      <c r="B38" s="69" t="s">
        <v>36</v>
      </c>
      <c r="D38" s="69" t="s">
        <v>37</v>
      </c>
      <c r="G38" s="69" t="s">
        <v>38</v>
      </c>
      <c r="J38" s="69" t="s">
        <v>39</v>
      </c>
      <c r="M38" s="69" t="s">
        <v>40</v>
      </c>
    </row>
    <row r="39" spans="1:13" s="57" customFormat="1" ht="24" customHeight="1" x14ac:dyDescent="0.3"/>
  </sheetData>
  <mergeCells count="19">
    <mergeCell ref="A1:N1"/>
    <mergeCell ref="A2:N2"/>
    <mergeCell ref="A3:N3"/>
    <mergeCell ref="H4:I4"/>
    <mergeCell ref="J4:K4"/>
    <mergeCell ref="L4:M4"/>
    <mergeCell ref="N4:N5"/>
    <mergeCell ref="A14:J14"/>
    <mergeCell ref="A34:B34"/>
    <mergeCell ref="A4:A5"/>
    <mergeCell ref="B4:B5"/>
    <mergeCell ref="C4:C5"/>
    <mergeCell ref="D4:D5"/>
    <mergeCell ref="E4:E5"/>
    <mergeCell ref="F4:F5"/>
    <mergeCell ref="F6:F11"/>
    <mergeCell ref="G4:G5"/>
    <mergeCell ref="G6:G11"/>
    <mergeCell ref="A23:I29"/>
  </mergeCells>
  <phoneticPr fontId="21" type="noConversion"/>
  <printOptions horizontalCentered="1"/>
  <pageMargins left="0.196850393700787" right="0.196850393700787" top="0.35433070866141703" bottom="0.35433070866141703" header="0.31496062992126" footer="0.31496062992126"/>
  <pageSetup paperSize="9" scale="4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3"/>
  <sheetViews>
    <sheetView tabSelected="1" workbookViewId="0">
      <pane xSplit="5" ySplit="4" topLeftCell="F18" activePane="bottomRight" state="frozen"/>
      <selection pane="topRight"/>
      <selection pane="bottomLeft"/>
      <selection pane="bottomRight" activeCell="D26" sqref="D26"/>
    </sheetView>
  </sheetViews>
  <sheetFormatPr defaultColWidth="10.08203125" defaultRowHeight="14" x14ac:dyDescent="0.3"/>
  <cols>
    <col min="1" max="1" width="6.25" style="21" customWidth="1"/>
    <col min="2" max="2" width="11.5" style="21" customWidth="1"/>
    <col min="3" max="3" width="25.75" style="21" customWidth="1"/>
    <col min="4" max="4" width="27.4140625" style="21" customWidth="1"/>
    <col min="5" max="5" width="8.08203125" style="21" customWidth="1"/>
    <col min="6" max="6" width="11" style="21" customWidth="1"/>
    <col min="7" max="7" width="9.58203125" style="21" customWidth="1"/>
    <col min="8" max="8" width="11" style="21" customWidth="1"/>
    <col min="9" max="9" width="3.25" style="21" customWidth="1"/>
    <col min="10" max="16384" width="10.08203125" style="21"/>
  </cols>
  <sheetData>
    <row r="1" spans="1:9" ht="27" customHeight="1" x14ac:dyDescent="0.3">
      <c r="A1" s="91" t="s">
        <v>41</v>
      </c>
      <c r="B1" s="91"/>
      <c r="C1" s="91"/>
      <c r="D1" s="91"/>
      <c r="E1" s="91"/>
      <c r="F1" s="91"/>
      <c r="G1" s="91"/>
      <c r="H1" s="91"/>
    </row>
    <row r="2" spans="1:9" ht="27" customHeight="1" x14ac:dyDescent="0.3">
      <c r="A2" s="95" t="s">
        <v>42</v>
      </c>
      <c r="B2" s="95" t="s">
        <v>43</v>
      </c>
      <c r="C2" s="95" t="s">
        <v>44</v>
      </c>
      <c r="D2" s="95" t="s">
        <v>45</v>
      </c>
      <c r="E2" s="95" t="s">
        <v>46</v>
      </c>
      <c r="F2" s="92" t="s">
        <v>47</v>
      </c>
      <c r="G2" s="93"/>
      <c r="H2" s="94"/>
    </row>
    <row r="3" spans="1:9" ht="27" customHeight="1" x14ac:dyDescent="0.3">
      <c r="A3" s="96"/>
      <c r="B3" s="96"/>
      <c r="C3" s="96"/>
      <c r="D3" s="96"/>
      <c r="E3" s="96"/>
      <c r="F3" s="72" t="s">
        <v>48</v>
      </c>
      <c r="G3" s="72" t="s">
        <v>49</v>
      </c>
      <c r="H3" s="72" t="s">
        <v>50</v>
      </c>
    </row>
    <row r="4" spans="1:9" ht="27" customHeight="1" x14ac:dyDescent="0.3">
      <c r="A4" s="97"/>
      <c r="B4" s="97"/>
      <c r="C4" s="97"/>
      <c r="D4" s="97"/>
      <c r="E4" s="97"/>
      <c r="F4" s="72"/>
      <c r="G4" s="72"/>
      <c r="H4" s="72"/>
      <c r="I4" s="90"/>
    </row>
    <row r="5" spans="1:9" s="20" customFormat="1" ht="48.75" customHeight="1" x14ac:dyDescent="0.3">
      <c r="A5" s="15">
        <f>ROW()-4</f>
        <v>1</v>
      </c>
      <c r="B5" s="98" t="s">
        <v>51</v>
      </c>
      <c r="C5" s="12" t="s">
        <v>52</v>
      </c>
      <c r="D5" s="8" t="s">
        <v>53</v>
      </c>
      <c r="E5" s="9" t="s">
        <v>54</v>
      </c>
      <c r="F5" s="51"/>
      <c r="G5" s="52" t="s">
        <v>55</v>
      </c>
      <c r="H5" s="53"/>
      <c r="I5" s="90"/>
    </row>
    <row r="6" spans="1:9" s="20" customFormat="1" ht="48.75" customHeight="1" x14ac:dyDescent="0.3">
      <c r="A6" s="15">
        <f t="shared" ref="A6:A26" si="0">ROW()-4</f>
        <v>2</v>
      </c>
      <c r="B6" s="99"/>
      <c r="C6" s="12" t="s">
        <v>56</v>
      </c>
      <c r="D6" s="8" t="s">
        <v>53</v>
      </c>
      <c r="E6" s="9" t="s">
        <v>54</v>
      </c>
      <c r="F6" s="51"/>
      <c r="G6" s="52" t="s">
        <v>55</v>
      </c>
      <c r="H6" s="53"/>
      <c r="I6" s="90"/>
    </row>
    <row r="7" spans="1:9" s="20" customFormat="1" ht="48.75" customHeight="1" x14ac:dyDescent="0.3">
      <c r="A7" s="15">
        <f t="shared" si="0"/>
        <v>3</v>
      </c>
      <c r="B7" s="99"/>
      <c r="C7" s="12" t="s">
        <v>57</v>
      </c>
      <c r="D7" s="8" t="s">
        <v>53</v>
      </c>
      <c r="E7" s="9" t="s">
        <v>54</v>
      </c>
      <c r="F7" s="51"/>
      <c r="G7" s="52" t="s">
        <v>55</v>
      </c>
      <c r="H7" s="53"/>
      <c r="I7" s="90"/>
    </row>
    <row r="8" spans="1:9" s="20" customFormat="1" ht="48.75" customHeight="1" x14ac:dyDescent="0.3">
      <c r="A8" s="15">
        <f t="shared" si="0"/>
        <v>4</v>
      </c>
      <c r="B8" s="99"/>
      <c r="C8" s="9" t="s">
        <v>58</v>
      </c>
      <c r="D8" s="8" t="s">
        <v>53</v>
      </c>
      <c r="E8" s="9" t="s">
        <v>54</v>
      </c>
      <c r="F8" s="51"/>
      <c r="G8" s="52" t="s">
        <v>55</v>
      </c>
      <c r="H8" s="53"/>
      <c r="I8" s="90"/>
    </row>
    <row r="9" spans="1:9" s="20" customFormat="1" ht="48.75" customHeight="1" x14ac:dyDescent="0.3">
      <c r="A9" s="15">
        <f t="shared" si="0"/>
        <v>5</v>
      </c>
      <c r="B9" s="99"/>
      <c r="C9" s="9" t="s">
        <v>59</v>
      </c>
      <c r="D9" s="8"/>
      <c r="E9" s="9" t="s">
        <v>60</v>
      </c>
      <c r="F9" s="51"/>
      <c r="G9" s="52" t="s">
        <v>55</v>
      </c>
      <c r="H9" s="53"/>
      <c r="I9" s="90"/>
    </row>
    <row r="10" spans="1:9" s="20" customFormat="1" ht="48.75" customHeight="1" x14ac:dyDescent="0.3">
      <c r="A10" s="15">
        <f t="shared" si="0"/>
        <v>6</v>
      </c>
      <c r="B10" s="99"/>
      <c r="C10" s="9" t="s">
        <v>61</v>
      </c>
      <c r="D10" s="8"/>
      <c r="E10" s="9" t="s">
        <v>60</v>
      </c>
      <c r="F10" s="51"/>
      <c r="G10" s="52" t="s">
        <v>55</v>
      </c>
      <c r="H10" s="53"/>
      <c r="I10" s="90"/>
    </row>
    <row r="11" spans="1:9" s="20" customFormat="1" ht="48.75" customHeight="1" x14ac:dyDescent="0.3">
      <c r="A11" s="15">
        <f t="shared" si="0"/>
        <v>7</v>
      </c>
      <c r="B11" s="99"/>
      <c r="C11" s="9" t="s">
        <v>62</v>
      </c>
      <c r="D11" s="8"/>
      <c r="E11" s="9" t="s">
        <v>60</v>
      </c>
      <c r="F11" s="51"/>
      <c r="G11" s="52" t="s">
        <v>55</v>
      </c>
      <c r="H11" s="53"/>
      <c r="I11" s="90"/>
    </row>
    <row r="12" spans="1:9" s="20" customFormat="1" ht="48.75" customHeight="1" x14ac:dyDescent="0.3">
      <c r="A12" s="15">
        <f t="shared" si="0"/>
        <v>8</v>
      </c>
      <c r="B12" s="99"/>
      <c r="C12" s="12" t="s">
        <v>63</v>
      </c>
      <c r="D12" s="8"/>
      <c r="E12" s="9" t="s">
        <v>60</v>
      </c>
      <c r="F12" s="51"/>
      <c r="G12" s="52" t="s">
        <v>55</v>
      </c>
      <c r="H12" s="53"/>
      <c r="I12" s="90"/>
    </row>
    <row r="13" spans="1:9" s="20" customFormat="1" ht="48.75" customHeight="1" x14ac:dyDescent="0.3">
      <c r="A13" s="15">
        <f t="shared" si="0"/>
        <v>9</v>
      </c>
      <c r="B13" s="99"/>
      <c r="C13" s="12" t="s">
        <v>64</v>
      </c>
      <c r="D13" s="8" t="s">
        <v>65</v>
      </c>
      <c r="E13" s="9" t="s">
        <v>54</v>
      </c>
      <c r="F13" s="51"/>
      <c r="G13" s="52" t="s">
        <v>55</v>
      </c>
      <c r="H13" s="53"/>
      <c r="I13" s="90"/>
    </row>
    <row r="14" spans="1:9" s="20" customFormat="1" ht="48.75" customHeight="1" x14ac:dyDescent="0.3">
      <c r="A14" s="15">
        <f t="shared" si="0"/>
        <v>10</v>
      </c>
      <c r="B14" s="99"/>
      <c r="C14" s="9" t="s">
        <v>66</v>
      </c>
      <c r="D14" s="8" t="s">
        <v>65</v>
      </c>
      <c r="E14" s="9" t="s">
        <v>54</v>
      </c>
      <c r="F14" s="51"/>
      <c r="G14" s="52" t="s">
        <v>55</v>
      </c>
      <c r="H14" s="53"/>
      <c r="I14" s="90"/>
    </row>
    <row r="15" spans="1:9" s="20" customFormat="1" ht="48.75" customHeight="1" x14ac:dyDescent="0.3">
      <c r="A15" s="15">
        <f t="shared" si="0"/>
        <v>11</v>
      </c>
      <c r="B15" s="99"/>
      <c r="C15" s="12" t="s">
        <v>67</v>
      </c>
      <c r="D15" s="8"/>
      <c r="E15" s="9" t="s">
        <v>54</v>
      </c>
      <c r="F15" s="51"/>
      <c r="G15" s="52" t="s">
        <v>55</v>
      </c>
      <c r="H15" s="53"/>
      <c r="I15" s="90"/>
    </row>
    <row r="16" spans="1:9" s="20" customFormat="1" ht="48.75" customHeight="1" x14ac:dyDescent="0.3">
      <c r="A16" s="15">
        <f t="shared" si="0"/>
        <v>12</v>
      </c>
      <c r="B16" s="100" t="s">
        <v>68</v>
      </c>
      <c r="C16" s="12" t="s">
        <v>69</v>
      </c>
      <c r="D16" s="8" t="s">
        <v>70</v>
      </c>
      <c r="E16" s="12" t="s">
        <v>54</v>
      </c>
      <c r="F16" s="51"/>
      <c r="G16" s="52" t="s">
        <v>55</v>
      </c>
      <c r="H16" s="53"/>
      <c r="I16" s="90"/>
    </row>
    <row r="17" spans="1:9" s="20" customFormat="1" ht="46.5" customHeight="1" x14ac:dyDescent="0.3">
      <c r="A17" s="15">
        <f t="shared" si="0"/>
        <v>13</v>
      </c>
      <c r="B17" s="99"/>
      <c r="C17" s="12" t="s">
        <v>71</v>
      </c>
      <c r="D17" s="8" t="s">
        <v>70</v>
      </c>
      <c r="E17" s="12" t="s">
        <v>54</v>
      </c>
      <c r="F17" s="51"/>
      <c r="G17" s="52" t="s">
        <v>55</v>
      </c>
      <c r="H17" s="53"/>
      <c r="I17" s="90"/>
    </row>
    <row r="18" spans="1:9" s="20" customFormat="1" ht="57" customHeight="1" x14ac:dyDescent="0.3">
      <c r="A18" s="15">
        <f t="shared" si="0"/>
        <v>14</v>
      </c>
      <c r="B18" s="100" t="s">
        <v>72</v>
      </c>
      <c r="C18" s="12" t="s">
        <v>73</v>
      </c>
      <c r="D18" s="8" t="s">
        <v>74</v>
      </c>
      <c r="E18" s="12" t="s">
        <v>75</v>
      </c>
      <c r="F18" s="51"/>
      <c r="G18" s="52" t="s">
        <v>55</v>
      </c>
      <c r="H18" s="53"/>
      <c r="I18" s="21"/>
    </row>
    <row r="19" spans="1:9" s="20" customFormat="1" ht="46.5" customHeight="1" x14ac:dyDescent="0.3">
      <c r="A19" s="15">
        <f t="shared" si="0"/>
        <v>15</v>
      </c>
      <c r="B19" s="100"/>
      <c r="C19" s="12" t="s">
        <v>73</v>
      </c>
      <c r="D19" s="8" t="s">
        <v>76</v>
      </c>
      <c r="E19" s="12" t="s">
        <v>77</v>
      </c>
      <c r="F19" s="51"/>
      <c r="G19" s="52" t="s">
        <v>55</v>
      </c>
      <c r="H19" s="53"/>
      <c r="I19" s="21"/>
    </row>
    <row r="20" spans="1:9" s="20" customFormat="1" ht="46.5" customHeight="1" x14ac:dyDescent="0.3">
      <c r="A20" s="15">
        <f t="shared" si="0"/>
        <v>16</v>
      </c>
      <c r="B20" s="100"/>
      <c r="C20" s="12" t="s">
        <v>78</v>
      </c>
      <c r="D20" s="8" t="s">
        <v>79</v>
      </c>
      <c r="E20" s="12" t="s">
        <v>80</v>
      </c>
      <c r="F20" s="51"/>
      <c r="G20" s="52" t="s">
        <v>55</v>
      </c>
      <c r="H20" s="53"/>
      <c r="I20" s="21"/>
    </row>
    <row r="21" spans="1:9" s="20" customFormat="1" ht="72" customHeight="1" x14ac:dyDescent="0.3">
      <c r="A21" s="15">
        <f t="shared" si="0"/>
        <v>17</v>
      </c>
      <c r="B21" s="100"/>
      <c r="C21" s="12" t="s">
        <v>81</v>
      </c>
      <c r="D21" s="8" t="s">
        <v>82</v>
      </c>
      <c r="E21" s="12" t="s">
        <v>75</v>
      </c>
      <c r="F21" s="51"/>
      <c r="G21" s="52" t="s">
        <v>55</v>
      </c>
      <c r="H21" s="53"/>
      <c r="I21" s="21"/>
    </row>
    <row r="22" spans="1:9" s="20" customFormat="1" ht="46.5" customHeight="1" x14ac:dyDescent="0.3">
      <c r="A22" s="15">
        <f t="shared" si="0"/>
        <v>18</v>
      </c>
      <c r="B22" s="100"/>
      <c r="C22" s="12" t="s">
        <v>81</v>
      </c>
      <c r="D22" s="8" t="s">
        <v>76</v>
      </c>
      <c r="E22" s="12" t="s">
        <v>77</v>
      </c>
      <c r="F22" s="51"/>
      <c r="G22" s="52" t="s">
        <v>55</v>
      </c>
      <c r="H22" s="53"/>
      <c r="I22" s="21"/>
    </row>
    <row r="23" spans="1:9" s="20" customFormat="1" ht="46.5" customHeight="1" x14ac:dyDescent="0.3">
      <c r="A23" s="15">
        <f t="shared" si="0"/>
        <v>19</v>
      </c>
      <c r="B23" s="100"/>
      <c r="C23" s="12" t="s">
        <v>83</v>
      </c>
      <c r="D23" s="8" t="s">
        <v>84</v>
      </c>
      <c r="E23" s="12" t="s">
        <v>85</v>
      </c>
      <c r="F23" s="51"/>
      <c r="G23" s="52" t="s">
        <v>55</v>
      </c>
      <c r="H23" s="53"/>
      <c r="I23" s="21"/>
    </row>
    <row r="24" spans="1:9" s="20" customFormat="1" ht="46.5" customHeight="1" x14ac:dyDescent="0.3">
      <c r="A24" s="15">
        <f t="shared" si="0"/>
        <v>20</v>
      </c>
      <c r="B24" s="100"/>
      <c r="C24" s="12" t="s">
        <v>83</v>
      </c>
      <c r="D24" s="8" t="s">
        <v>76</v>
      </c>
      <c r="E24" s="12" t="s">
        <v>77</v>
      </c>
      <c r="F24" s="51"/>
      <c r="G24" s="52" t="s">
        <v>55</v>
      </c>
      <c r="H24" s="53"/>
      <c r="I24" s="21"/>
    </row>
    <row r="25" spans="1:9" s="20" customFormat="1" ht="46.5" customHeight="1" x14ac:dyDescent="0.3">
      <c r="A25" s="15">
        <f t="shared" si="0"/>
        <v>21</v>
      </c>
      <c r="B25" s="100"/>
      <c r="C25" s="12" t="s">
        <v>86</v>
      </c>
      <c r="D25" s="8" t="s">
        <v>87</v>
      </c>
      <c r="E25" s="12" t="s">
        <v>88</v>
      </c>
      <c r="F25" s="51"/>
      <c r="G25" s="52" t="s">
        <v>55</v>
      </c>
      <c r="H25" s="53"/>
      <c r="I25" s="21"/>
    </row>
    <row r="26" spans="1:9" s="20" customFormat="1" ht="49.5" customHeight="1" x14ac:dyDescent="0.3">
      <c r="A26" s="15">
        <f t="shared" si="0"/>
        <v>22</v>
      </c>
      <c r="B26" s="100"/>
      <c r="C26" s="12" t="s">
        <v>89</v>
      </c>
      <c r="D26" s="8" t="s">
        <v>90</v>
      </c>
      <c r="E26" s="12" t="s">
        <v>91</v>
      </c>
      <c r="F26" s="51"/>
      <c r="G26" s="52" t="s">
        <v>55</v>
      </c>
      <c r="H26" s="53"/>
      <c r="I26" s="21"/>
    </row>
    <row r="27" spans="1:9" s="20" customFormat="1" ht="49.5" customHeight="1" x14ac:dyDescent="0.3">
      <c r="A27" s="73" t="s">
        <v>92</v>
      </c>
      <c r="B27" s="73"/>
      <c r="C27" s="73"/>
      <c r="D27" s="73"/>
      <c r="E27" s="73"/>
      <c r="F27" s="73"/>
      <c r="G27" s="73"/>
      <c r="H27" s="73"/>
    </row>
    <row r="28" spans="1:9" s="20" customFormat="1" ht="52.5" customHeight="1" x14ac:dyDescent="0.3">
      <c r="A28" s="54"/>
      <c r="B28" s="54"/>
      <c r="C28" s="54"/>
      <c r="D28" s="54"/>
      <c r="E28" s="54"/>
      <c r="F28" s="54"/>
      <c r="G28" s="54"/>
      <c r="H28" s="54"/>
    </row>
    <row r="29" spans="1:9" s="20" customFormat="1" ht="81" customHeight="1" x14ac:dyDescent="0.3">
      <c r="A29" s="54"/>
      <c r="B29" s="54"/>
      <c r="C29" s="54"/>
      <c r="D29" s="54"/>
      <c r="E29" s="54"/>
      <c r="F29" s="54"/>
      <c r="G29" s="54"/>
      <c r="H29" s="54"/>
    </row>
    <row r="30" spans="1:9" s="20" customFormat="1" ht="52.5" customHeight="1" x14ac:dyDescent="0.3">
      <c r="A30" s="54"/>
      <c r="B30" s="54"/>
      <c r="C30" s="54"/>
      <c r="D30" s="54"/>
      <c r="E30" s="54"/>
      <c r="F30" s="54"/>
      <c r="G30" s="54"/>
      <c r="H30" s="54"/>
    </row>
    <row r="31" spans="1:9" s="20" customFormat="1" ht="52.5" customHeight="1" x14ac:dyDescent="0.3">
      <c r="A31" s="54"/>
      <c r="B31" s="54"/>
      <c r="C31" s="54"/>
      <c r="D31" s="54"/>
      <c r="E31" s="54"/>
      <c r="F31" s="54"/>
      <c r="G31" s="54"/>
      <c r="H31" s="54"/>
    </row>
    <row r="32" spans="1:9" s="20" customFormat="1" ht="153.75" customHeight="1" x14ac:dyDescent="0.3">
      <c r="A32" s="54"/>
      <c r="B32" s="54"/>
      <c r="C32" s="54"/>
      <c r="D32" s="54"/>
      <c r="E32" s="54"/>
      <c r="F32" s="54"/>
      <c r="G32" s="54"/>
      <c r="H32" s="54"/>
    </row>
    <row r="33" spans="1:8" s="20" customFormat="1" ht="68.25" customHeight="1" x14ac:dyDescent="0.3">
      <c r="A33" s="54"/>
      <c r="B33" s="54"/>
      <c r="C33" s="54"/>
      <c r="D33" s="54"/>
      <c r="E33" s="54"/>
      <c r="F33" s="54"/>
      <c r="G33" s="54"/>
      <c r="H33" s="54"/>
    </row>
    <row r="34" spans="1:8" s="20" customFormat="1" ht="52.5" customHeight="1" x14ac:dyDescent="0.3">
      <c r="A34" s="54"/>
      <c r="B34" s="54"/>
      <c r="C34" s="54"/>
      <c r="D34" s="54"/>
      <c r="E34" s="54"/>
      <c r="F34" s="54"/>
      <c r="G34" s="54"/>
      <c r="H34" s="54"/>
    </row>
    <row r="35" spans="1:8" s="20" customFormat="1" ht="52.5" customHeight="1" x14ac:dyDescent="0.3">
      <c r="A35" s="54"/>
      <c r="B35" s="54"/>
      <c r="C35" s="54"/>
      <c r="D35" s="54"/>
      <c r="E35" s="54"/>
      <c r="F35" s="54"/>
      <c r="G35" s="54"/>
      <c r="H35" s="54"/>
    </row>
    <row r="36" spans="1:8" s="20" customFormat="1" ht="89.25" customHeight="1" x14ac:dyDescent="0.3">
      <c r="A36" s="54"/>
      <c r="B36" s="54"/>
      <c r="C36" s="54"/>
      <c r="D36" s="54"/>
      <c r="E36" s="54"/>
      <c r="F36" s="54"/>
      <c r="G36" s="54"/>
      <c r="H36" s="54"/>
    </row>
    <row r="37" spans="1:8" s="20" customFormat="1" ht="89.25" customHeight="1" x14ac:dyDescent="0.3">
      <c r="A37" s="54"/>
      <c r="B37" s="54"/>
      <c r="C37" s="54"/>
      <c r="D37" s="54"/>
      <c r="E37" s="54"/>
      <c r="F37" s="54"/>
      <c r="G37" s="54"/>
      <c r="H37" s="54"/>
    </row>
    <row r="38" spans="1:8" s="20" customFormat="1" ht="89.25" customHeight="1" x14ac:dyDescent="0.3">
      <c r="A38" s="54"/>
      <c r="B38" s="54"/>
      <c r="C38" s="54"/>
      <c r="D38" s="54"/>
      <c r="E38" s="54"/>
      <c r="F38" s="54"/>
      <c r="G38" s="54"/>
      <c r="H38" s="54"/>
    </row>
    <row r="39" spans="1:8" s="20" customFormat="1" ht="52.5" customHeight="1" x14ac:dyDescent="0.3">
      <c r="A39" s="54"/>
      <c r="B39" s="54"/>
      <c r="C39" s="54"/>
      <c r="D39" s="54"/>
      <c r="E39" s="54"/>
      <c r="F39" s="54"/>
      <c r="G39" s="54"/>
      <c r="H39" s="54"/>
    </row>
    <row r="40" spans="1:8" s="20" customFormat="1" ht="100.5" customHeight="1" x14ac:dyDescent="0.3">
      <c r="A40" s="54"/>
      <c r="B40" s="54"/>
      <c r="C40" s="54"/>
      <c r="D40" s="54"/>
      <c r="E40" s="54"/>
      <c r="F40" s="54"/>
      <c r="G40" s="54"/>
      <c r="H40" s="54"/>
    </row>
    <row r="41" spans="1:8" s="20" customFormat="1" ht="100.5" customHeight="1" x14ac:dyDescent="0.3">
      <c r="A41" s="54"/>
      <c r="B41" s="54"/>
      <c r="C41" s="54"/>
      <c r="D41" s="54"/>
      <c r="E41" s="54"/>
      <c r="F41" s="54"/>
      <c r="G41" s="54"/>
      <c r="H41" s="54"/>
    </row>
    <row r="42" spans="1:8" s="20" customFormat="1" ht="100.5" customHeight="1" x14ac:dyDescent="0.3">
      <c r="A42" s="54"/>
      <c r="B42" s="54"/>
      <c r="C42" s="54"/>
      <c r="D42" s="54"/>
      <c r="E42" s="54"/>
      <c r="F42" s="54"/>
      <c r="G42" s="54"/>
      <c r="H42" s="54"/>
    </row>
    <row r="43" spans="1:8" s="20" customFormat="1" ht="52.5" customHeight="1" x14ac:dyDescent="0.3">
      <c r="A43" s="54"/>
      <c r="B43" s="54"/>
      <c r="C43" s="54"/>
      <c r="D43" s="54"/>
      <c r="E43" s="54"/>
      <c r="F43" s="54"/>
      <c r="G43" s="54"/>
      <c r="H43" s="54"/>
    </row>
    <row r="44" spans="1:8" s="20" customFormat="1" ht="52.5" customHeight="1" x14ac:dyDescent="0.3">
      <c r="A44" s="54"/>
      <c r="B44" s="54"/>
      <c r="C44" s="54"/>
      <c r="D44" s="54"/>
      <c r="E44" s="54"/>
      <c r="F44" s="54"/>
      <c r="G44" s="54"/>
      <c r="H44" s="54"/>
    </row>
    <row r="45" spans="1:8" s="20" customFormat="1" ht="52.5" customHeight="1" x14ac:dyDescent="0.3">
      <c r="A45" s="54"/>
      <c r="B45" s="54"/>
      <c r="C45" s="54"/>
      <c r="D45" s="54"/>
      <c r="E45" s="54"/>
      <c r="F45" s="54"/>
      <c r="G45" s="54"/>
      <c r="H45" s="54"/>
    </row>
    <row r="46" spans="1:8" s="20" customFormat="1" ht="70.5" customHeight="1" x14ac:dyDescent="0.3">
      <c r="A46" s="54"/>
      <c r="B46" s="54"/>
      <c r="C46" s="54"/>
      <c r="D46" s="54"/>
      <c r="E46" s="54"/>
      <c r="F46" s="54"/>
      <c r="G46" s="54"/>
      <c r="H46" s="54"/>
    </row>
    <row r="47" spans="1:8" s="20" customFormat="1" ht="52.5" customHeight="1" x14ac:dyDescent="0.3">
      <c r="A47" s="54"/>
      <c r="B47" s="54"/>
      <c r="C47" s="54"/>
      <c r="D47" s="54"/>
      <c r="E47" s="54"/>
      <c r="F47" s="54"/>
      <c r="G47" s="54"/>
      <c r="H47" s="54"/>
    </row>
    <row r="48" spans="1:8" s="20" customFormat="1" ht="52.5" customHeight="1" x14ac:dyDescent="0.3">
      <c r="A48" s="54"/>
      <c r="B48" s="54"/>
      <c r="C48" s="54"/>
      <c r="D48" s="54"/>
      <c r="E48" s="54"/>
      <c r="F48" s="54"/>
      <c r="G48" s="54"/>
      <c r="H48" s="54"/>
    </row>
    <row r="49" spans="1:8" s="20" customFormat="1" ht="52.5" customHeight="1" x14ac:dyDescent="0.3">
      <c r="A49" s="54"/>
      <c r="B49" s="54"/>
      <c r="C49" s="54"/>
      <c r="D49" s="54"/>
      <c r="E49" s="54"/>
      <c r="F49" s="54"/>
      <c r="G49" s="54"/>
      <c r="H49" s="54"/>
    </row>
    <row r="50" spans="1:8" s="20" customFormat="1" ht="52.5" customHeight="1" x14ac:dyDescent="0.3">
      <c r="A50" s="54"/>
      <c r="B50" s="54"/>
      <c r="C50" s="54"/>
      <c r="D50" s="54"/>
      <c r="E50" s="54"/>
      <c r="F50" s="54"/>
      <c r="G50" s="54"/>
      <c r="H50" s="54"/>
    </row>
    <row r="51" spans="1:8" s="20" customFormat="1" ht="52.5" customHeight="1" x14ac:dyDescent="0.3">
      <c r="A51" s="54"/>
      <c r="B51" s="54"/>
      <c r="C51" s="54"/>
      <c r="D51" s="54"/>
      <c r="E51" s="54"/>
      <c r="F51" s="54"/>
      <c r="G51" s="54"/>
      <c r="H51" s="54"/>
    </row>
    <row r="52" spans="1:8" s="20" customFormat="1" ht="52.5" customHeight="1" x14ac:dyDescent="0.3">
      <c r="A52" s="54"/>
      <c r="B52" s="54"/>
      <c r="C52" s="54"/>
      <c r="D52" s="54"/>
      <c r="E52" s="54"/>
      <c r="F52" s="54"/>
      <c r="G52" s="54"/>
      <c r="H52" s="54"/>
    </row>
    <row r="53" spans="1:8" s="20" customFormat="1" ht="52.5" customHeight="1" x14ac:dyDescent="0.3">
      <c r="A53" s="54"/>
      <c r="B53" s="54"/>
      <c r="C53" s="54"/>
      <c r="D53" s="54"/>
      <c r="E53" s="54"/>
      <c r="F53" s="54"/>
      <c r="G53" s="54"/>
      <c r="H53" s="54"/>
    </row>
    <row r="54" spans="1:8" s="20" customFormat="1" ht="52.5" customHeight="1" x14ac:dyDescent="0.3">
      <c r="A54" s="54"/>
      <c r="B54" s="54"/>
      <c r="C54" s="54"/>
      <c r="D54" s="54"/>
      <c r="E54" s="54"/>
      <c r="F54" s="54"/>
      <c r="G54" s="54"/>
      <c r="H54" s="54"/>
    </row>
    <row r="55" spans="1:8" s="20" customFormat="1" ht="52.5" customHeight="1" x14ac:dyDescent="0.3">
      <c r="A55" s="54"/>
      <c r="B55" s="54"/>
      <c r="C55" s="54"/>
      <c r="D55" s="54"/>
      <c r="E55" s="54"/>
      <c r="F55" s="54"/>
      <c r="G55" s="54"/>
      <c r="H55" s="54"/>
    </row>
    <row r="56" spans="1:8" s="20" customFormat="1" ht="52.5" customHeight="1" x14ac:dyDescent="0.3">
      <c r="A56" s="54"/>
      <c r="B56" s="54"/>
      <c r="C56" s="54"/>
      <c r="D56" s="54"/>
      <c r="E56" s="54"/>
      <c r="F56" s="54"/>
      <c r="G56" s="54"/>
      <c r="H56" s="54"/>
    </row>
    <row r="57" spans="1:8" s="20" customFormat="1" ht="52.5" customHeight="1" x14ac:dyDescent="0.3">
      <c r="A57" s="54"/>
      <c r="B57" s="54"/>
      <c r="C57" s="54"/>
      <c r="D57" s="54"/>
      <c r="E57" s="54"/>
      <c r="F57" s="54"/>
      <c r="G57" s="54"/>
      <c r="H57" s="54"/>
    </row>
    <row r="58" spans="1:8" s="20" customFormat="1" ht="52.5" customHeight="1" x14ac:dyDescent="0.3">
      <c r="A58" s="54"/>
      <c r="B58" s="54"/>
      <c r="C58" s="54"/>
      <c r="D58" s="54"/>
      <c r="E58" s="54"/>
      <c r="F58" s="54"/>
      <c r="G58" s="54"/>
      <c r="H58" s="54"/>
    </row>
    <row r="59" spans="1:8" s="20" customFormat="1" ht="52.5" customHeight="1" x14ac:dyDescent="0.3">
      <c r="A59" s="54"/>
      <c r="B59" s="54"/>
      <c r="C59" s="54"/>
      <c r="D59" s="54"/>
      <c r="E59" s="54"/>
      <c r="F59" s="54"/>
      <c r="G59" s="54"/>
      <c r="H59" s="54"/>
    </row>
    <row r="60" spans="1:8" s="20" customFormat="1" ht="52.5" customHeight="1" x14ac:dyDescent="0.3">
      <c r="A60" s="54"/>
      <c r="B60" s="54"/>
      <c r="C60" s="54"/>
      <c r="D60" s="54"/>
      <c r="E60" s="54"/>
      <c r="F60" s="54"/>
      <c r="G60" s="54"/>
      <c r="H60" s="54"/>
    </row>
    <row r="61" spans="1:8" s="20" customFormat="1" ht="52.5" customHeight="1" x14ac:dyDescent="0.3">
      <c r="A61" s="54"/>
      <c r="B61" s="54"/>
      <c r="C61" s="54"/>
      <c r="D61" s="54"/>
      <c r="E61" s="54"/>
      <c r="F61" s="54"/>
      <c r="G61" s="54"/>
      <c r="H61" s="54"/>
    </row>
    <row r="62" spans="1:8" s="20" customFormat="1" ht="72" customHeight="1" x14ac:dyDescent="0.3">
      <c r="A62" s="54"/>
      <c r="B62" s="54"/>
      <c r="C62" s="54"/>
      <c r="D62" s="54"/>
      <c r="E62" s="54"/>
      <c r="F62" s="54"/>
      <c r="G62" s="54"/>
      <c r="H62" s="54"/>
    </row>
    <row r="63" spans="1:8" s="20" customFormat="1" ht="52.5" customHeight="1" x14ac:dyDescent="0.3">
      <c r="A63" s="54"/>
      <c r="B63" s="54"/>
      <c r="C63" s="54"/>
      <c r="D63" s="54"/>
      <c r="E63" s="54"/>
      <c r="F63" s="54"/>
      <c r="G63" s="54"/>
      <c r="H63" s="54"/>
    </row>
    <row r="64" spans="1:8" s="20" customFormat="1" ht="52.5" customHeight="1" x14ac:dyDescent="0.3">
      <c r="A64" s="54"/>
      <c r="B64" s="54"/>
      <c r="C64" s="54"/>
      <c r="D64" s="54"/>
      <c r="E64" s="54"/>
      <c r="F64" s="54"/>
      <c r="G64" s="54"/>
      <c r="H64" s="54"/>
    </row>
    <row r="65" spans="1:8" s="20" customFormat="1" ht="52.5" customHeight="1" x14ac:dyDescent="0.3">
      <c r="A65" s="54"/>
      <c r="B65" s="54"/>
      <c r="C65" s="54"/>
      <c r="D65" s="54"/>
      <c r="E65" s="54"/>
      <c r="F65" s="54"/>
      <c r="G65" s="54"/>
      <c r="H65" s="54"/>
    </row>
    <row r="66" spans="1:8" s="20" customFormat="1" ht="52.5" customHeight="1" x14ac:dyDescent="0.3">
      <c r="A66" s="54"/>
      <c r="B66" s="54"/>
      <c r="C66" s="54"/>
      <c r="D66" s="54"/>
      <c r="E66" s="54"/>
      <c r="F66" s="54"/>
      <c r="G66" s="54"/>
      <c r="H66" s="54"/>
    </row>
    <row r="67" spans="1:8" s="20" customFormat="1" ht="52.5" customHeight="1" x14ac:dyDescent="0.3">
      <c r="A67" s="54"/>
      <c r="B67" s="54"/>
      <c r="C67" s="54"/>
      <c r="D67" s="54"/>
      <c r="E67" s="54"/>
      <c r="F67" s="54"/>
      <c r="G67" s="54"/>
      <c r="H67" s="54"/>
    </row>
    <row r="68" spans="1:8" s="20" customFormat="1" ht="52.5" customHeight="1" x14ac:dyDescent="0.3">
      <c r="A68" s="54"/>
      <c r="B68" s="54"/>
      <c r="C68" s="54"/>
      <c r="D68" s="54"/>
      <c r="E68" s="54"/>
      <c r="F68" s="54"/>
      <c r="G68" s="54"/>
      <c r="H68" s="54"/>
    </row>
    <row r="69" spans="1:8" s="20" customFormat="1" ht="52.5" customHeight="1" x14ac:dyDescent="0.3">
      <c r="A69" s="54"/>
      <c r="B69" s="54"/>
      <c r="C69" s="54"/>
      <c r="D69" s="54"/>
      <c r="E69" s="54"/>
      <c r="F69" s="54"/>
      <c r="G69" s="54"/>
      <c r="H69" s="54"/>
    </row>
    <row r="70" spans="1:8" s="20" customFormat="1" ht="52.5" customHeight="1" x14ac:dyDescent="0.3">
      <c r="A70" s="54"/>
      <c r="B70" s="54"/>
      <c r="C70" s="54"/>
      <c r="D70" s="54"/>
      <c r="E70" s="54"/>
      <c r="F70" s="54"/>
      <c r="G70" s="54"/>
      <c r="H70" s="54"/>
    </row>
    <row r="71" spans="1:8" s="20" customFormat="1" ht="52.5" customHeight="1" x14ac:dyDescent="0.3">
      <c r="A71" s="54"/>
      <c r="B71" s="54"/>
      <c r="C71" s="54"/>
      <c r="D71" s="54"/>
      <c r="E71" s="54"/>
      <c r="F71" s="54"/>
      <c r="G71" s="54"/>
      <c r="H71" s="54"/>
    </row>
    <row r="72" spans="1:8" s="20" customFormat="1" ht="32.25" customHeight="1" x14ac:dyDescent="0.3">
      <c r="A72" s="54"/>
      <c r="B72" s="54"/>
      <c r="C72" s="54"/>
      <c r="D72" s="54"/>
      <c r="E72" s="54"/>
      <c r="F72" s="54"/>
      <c r="G72" s="54"/>
      <c r="H72" s="54"/>
    </row>
    <row r="73" spans="1:8" s="20" customFormat="1" ht="52.5" customHeight="1" x14ac:dyDescent="0.3">
      <c r="A73" s="54"/>
      <c r="B73" s="54"/>
      <c r="C73" s="54"/>
      <c r="D73" s="54"/>
      <c r="E73" s="54"/>
      <c r="F73" s="54"/>
      <c r="G73" s="54"/>
      <c r="H73" s="54"/>
    </row>
    <row r="74" spans="1:8" s="20" customFormat="1" ht="52.5" customHeight="1" x14ac:dyDescent="0.3">
      <c r="A74" s="54"/>
      <c r="B74" s="54"/>
      <c r="C74" s="54"/>
      <c r="D74" s="54"/>
      <c r="E74" s="54"/>
      <c r="F74" s="54"/>
      <c r="G74" s="54"/>
      <c r="H74" s="54"/>
    </row>
    <row r="75" spans="1:8" s="20" customFormat="1" ht="52.5" customHeight="1" x14ac:dyDescent="0.3">
      <c r="A75" s="54"/>
      <c r="B75" s="54"/>
      <c r="C75" s="54"/>
      <c r="D75" s="54"/>
      <c r="E75" s="54"/>
      <c r="F75" s="54"/>
      <c r="G75" s="54"/>
      <c r="H75" s="54"/>
    </row>
    <row r="76" spans="1:8" s="20" customFormat="1" ht="52.5" customHeight="1" x14ac:dyDescent="0.3">
      <c r="A76" s="54"/>
      <c r="B76" s="54"/>
      <c r="C76" s="54"/>
      <c r="D76" s="54"/>
      <c r="E76" s="54"/>
      <c r="F76" s="54"/>
      <c r="G76" s="54"/>
      <c r="H76" s="54"/>
    </row>
    <row r="77" spans="1:8" s="20" customFormat="1" ht="52.5" customHeight="1" x14ac:dyDescent="0.3">
      <c r="A77" s="54"/>
      <c r="B77" s="54"/>
      <c r="C77" s="54"/>
      <c r="D77" s="54"/>
      <c r="E77" s="54"/>
      <c r="F77" s="54"/>
      <c r="G77" s="54"/>
      <c r="H77" s="54"/>
    </row>
    <row r="78" spans="1:8" s="20" customFormat="1" ht="52.5" customHeight="1" x14ac:dyDescent="0.3">
      <c r="A78" s="54"/>
      <c r="B78" s="54"/>
      <c r="C78" s="54"/>
      <c r="D78" s="54"/>
      <c r="E78" s="54"/>
      <c r="F78" s="54"/>
      <c r="G78" s="54"/>
      <c r="H78" s="54"/>
    </row>
    <row r="79" spans="1:8" s="20" customFormat="1" ht="52.5" customHeight="1" x14ac:dyDescent="0.3">
      <c r="A79" s="54"/>
      <c r="B79" s="54"/>
      <c r="C79" s="54"/>
      <c r="D79" s="54"/>
      <c r="E79" s="54"/>
      <c r="F79" s="54"/>
      <c r="G79" s="54"/>
      <c r="H79" s="54"/>
    </row>
    <row r="80" spans="1:8" s="20" customFormat="1" ht="52.5" customHeight="1" x14ac:dyDescent="0.3">
      <c r="A80" s="54"/>
      <c r="B80" s="54"/>
      <c r="C80" s="54"/>
      <c r="D80" s="54"/>
      <c r="E80" s="54"/>
      <c r="F80" s="54"/>
      <c r="G80" s="54"/>
      <c r="H80" s="54"/>
    </row>
    <row r="81" spans="1:8" s="20" customFormat="1" ht="52.5" customHeight="1" x14ac:dyDescent="0.3">
      <c r="A81" s="54"/>
      <c r="B81" s="54"/>
      <c r="C81" s="54"/>
      <c r="D81" s="54"/>
      <c r="E81" s="54"/>
      <c r="F81" s="54"/>
      <c r="G81" s="54"/>
      <c r="H81" s="54"/>
    </row>
    <row r="82" spans="1:8" s="20" customFormat="1" ht="52.5" customHeight="1" x14ac:dyDescent="0.3">
      <c r="A82" s="54"/>
      <c r="B82" s="54"/>
      <c r="C82" s="54"/>
      <c r="D82" s="54"/>
      <c r="E82" s="54"/>
      <c r="F82" s="54"/>
      <c r="G82" s="54"/>
      <c r="H82" s="54"/>
    </row>
    <row r="83" spans="1:8" s="20" customFormat="1" ht="52.5" customHeight="1" x14ac:dyDescent="0.3">
      <c r="A83" s="54"/>
      <c r="B83" s="54"/>
      <c r="C83" s="54"/>
      <c r="D83" s="54"/>
      <c r="E83" s="54"/>
      <c r="F83" s="54"/>
      <c r="G83" s="54"/>
      <c r="H83" s="54"/>
    </row>
    <row r="84" spans="1:8" s="20" customFormat="1" ht="69.75" customHeight="1" x14ac:dyDescent="0.3">
      <c r="A84" s="54"/>
      <c r="B84" s="54"/>
      <c r="C84" s="54"/>
      <c r="D84" s="54"/>
      <c r="E84" s="54"/>
      <c r="F84" s="54"/>
      <c r="G84" s="54"/>
      <c r="H84" s="54"/>
    </row>
    <row r="85" spans="1:8" s="20" customFormat="1" ht="52.5" customHeight="1" x14ac:dyDescent="0.3">
      <c r="A85" s="54"/>
      <c r="B85" s="54"/>
      <c r="C85" s="54"/>
      <c r="D85" s="54"/>
      <c r="E85" s="54"/>
      <c r="F85" s="54"/>
      <c r="G85" s="54"/>
      <c r="H85" s="54"/>
    </row>
    <row r="86" spans="1:8" s="20" customFormat="1" ht="52.5" customHeight="1" x14ac:dyDescent="0.3">
      <c r="A86" s="54"/>
      <c r="B86" s="54"/>
      <c r="C86" s="54"/>
      <c r="D86" s="54"/>
      <c r="E86" s="54"/>
      <c r="F86" s="54"/>
      <c r="G86" s="54"/>
      <c r="H86" s="54"/>
    </row>
    <row r="87" spans="1:8" s="20" customFormat="1" ht="52.5" customHeight="1" x14ac:dyDescent="0.3">
      <c r="A87" s="54"/>
      <c r="B87" s="54"/>
      <c r="C87" s="54"/>
      <c r="D87" s="54"/>
      <c r="E87" s="54"/>
      <c r="F87" s="54"/>
      <c r="G87" s="54"/>
      <c r="H87" s="54"/>
    </row>
    <row r="88" spans="1:8" s="20" customFormat="1" ht="52.5" customHeight="1" x14ac:dyDescent="0.3">
      <c r="A88" s="54"/>
      <c r="B88" s="54"/>
      <c r="C88" s="54"/>
      <c r="D88" s="54"/>
      <c r="E88" s="54"/>
      <c r="F88" s="54"/>
      <c r="G88" s="54"/>
      <c r="H88" s="54"/>
    </row>
    <row r="89" spans="1:8" s="20" customFormat="1" ht="52.5" customHeight="1" x14ac:dyDescent="0.3">
      <c r="A89" s="54"/>
      <c r="B89" s="54"/>
      <c r="C89" s="54"/>
      <c r="D89" s="54"/>
      <c r="E89" s="54"/>
      <c r="F89" s="54"/>
      <c r="G89" s="54"/>
      <c r="H89" s="54"/>
    </row>
    <row r="90" spans="1:8" s="20" customFormat="1" ht="52.5" customHeight="1" x14ac:dyDescent="0.3">
      <c r="A90" s="54"/>
      <c r="B90" s="54"/>
      <c r="C90" s="54"/>
      <c r="D90" s="54"/>
      <c r="E90" s="54"/>
      <c r="F90" s="54"/>
      <c r="G90" s="54"/>
      <c r="H90" s="54"/>
    </row>
    <row r="91" spans="1:8" s="20" customFormat="1" ht="52.5" customHeight="1" x14ac:dyDescent="0.3">
      <c r="A91" s="54"/>
      <c r="B91" s="54"/>
      <c r="C91" s="54"/>
      <c r="D91" s="54"/>
      <c r="E91" s="54"/>
      <c r="F91" s="54"/>
      <c r="G91" s="54"/>
      <c r="H91" s="54"/>
    </row>
    <row r="92" spans="1:8" s="20" customFormat="1" ht="52.5" customHeight="1" x14ac:dyDescent="0.3">
      <c r="A92" s="54"/>
      <c r="B92" s="54"/>
      <c r="C92" s="54"/>
      <c r="D92" s="54"/>
      <c r="E92" s="54"/>
      <c r="F92" s="54"/>
      <c r="G92" s="54"/>
      <c r="H92" s="54"/>
    </row>
    <row r="93" spans="1:8" s="20" customFormat="1" ht="52.5" customHeight="1" x14ac:dyDescent="0.3">
      <c r="A93" s="54"/>
      <c r="B93" s="54"/>
      <c r="C93" s="54"/>
      <c r="D93" s="54"/>
      <c r="E93" s="54"/>
      <c r="F93" s="54"/>
      <c r="G93" s="54"/>
      <c r="H93" s="54"/>
    </row>
  </sheetData>
  <autoFilter ref="A4:I27" xr:uid="{00000000-0009-0000-0000-000001000000}"/>
  <mergeCells count="15">
    <mergeCell ref="I4:I17"/>
    <mergeCell ref="A1:H1"/>
    <mergeCell ref="F2:H2"/>
    <mergeCell ref="A27:H27"/>
    <mergeCell ref="A2:A4"/>
    <mergeCell ref="B2:B4"/>
    <mergeCell ref="B5:B15"/>
    <mergeCell ref="B16:B17"/>
    <mergeCell ref="B18:B26"/>
    <mergeCell ref="C2:C4"/>
    <mergeCell ref="D2:D4"/>
    <mergeCell ref="E2:E4"/>
    <mergeCell ref="F3:F4"/>
    <mergeCell ref="G3:G4"/>
    <mergeCell ref="H3:H4"/>
  </mergeCells>
  <phoneticPr fontId="21" type="noConversion"/>
  <pageMargins left="0.7" right="0.7" top="0.75" bottom="0.75" header="0.3" footer="0.3"/>
  <pageSetup scale="6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1"/>
  <sheetViews>
    <sheetView zoomScaleNormal="100" workbookViewId="0">
      <pane xSplit="7" ySplit="4" topLeftCell="K5" activePane="bottomRight" state="frozen"/>
      <selection pane="topRight"/>
      <selection pane="bottomLeft"/>
      <selection pane="bottomRight" activeCell="N5" sqref="N5:N8"/>
    </sheetView>
  </sheetViews>
  <sheetFormatPr defaultColWidth="10.08203125" defaultRowHeight="14" x14ac:dyDescent="0.3"/>
  <cols>
    <col min="1" max="1" width="6.25" style="21" customWidth="1"/>
    <col min="2" max="2" width="10.08203125" style="21" customWidth="1"/>
    <col min="3" max="3" width="25.75" style="21" customWidth="1"/>
    <col min="4" max="4" width="31.4140625" style="21" customWidth="1"/>
    <col min="5" max="5" width="8.08203125" style="21" customWidth="1"/>
    <col min="6" max="6" width="10.08203125" style="21" customWidth="1"/>
    <col min="7" max="7" width="25.83203125" style="21" customWidth="1"/>
    <col min="8" max="8" width="13.58203125" style="21" customWidth="1"/>
    <col min="9" max="9" width="8.4140625" style="21" customWidth="1"/>
    <col min="10" max="10" width="13.5" style="21" customWidth="1"/>
    <col min="11" max="11" width="13.75" style="21" customWidth="1"/>
    <col min="12" max="12" width="8.4140625" style="21" customWidth="1"/>
    <col min="13" max="13" width="13.58203125" style="21" customWidth="1"/>
    <col min="14" max="14" width="13" style="21" customWidth="1"/>
    <col min="15" max="15" width="3.25" style="21" customWidth="1"/>
    <col min="16" max="16384" width="10.08203125" style="21"/>
  </cols>
  <sheetData>
    <row r="1" spans="1:15" ht="27" customHeight="1" x14ac:dyDescent="0.3">
      <c r="A1" s="91" t="s">
        <v>93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5" ht="27" customHeight="1" x14ac:dyDescent="0.3">
      <c r="A2" s="95" t="s">
        <v>42</v>
      </c>
      <c r="B2" s="95" t="s">
        <v>43</v>
      </c>
      <c r="C2" s="95" t="s">
        <v>44</v>
      </c>
      <c r="D2" s="95" t="s">
        <v>45</v>
      </c>
      <c r="E2" s="95" t="s">
        <v>46</v>
      </c>
      <c r="F2" s="95" t="s">
        <v>94</v>
      </c>
      <c r="G2" s="95" t="s">
        <v>95</v>
      </c>
      <c r="H2" s="92" t="s">
        <v>47</v>
      </c>
      <c r="I2" s="93"/>
      <c r="J2" s="93"/>
      <c r="K2" s="93"/>
      <c r="L2" s="93"/>
      <c r="M2" s="94"/>
      <c r="N2" s="13"/>
    </row>
    <row r="3" spans="1:15" ht="45" customHeight="1" x14ac:dyDescent="0.3">
      <c r="A3" s="96"/>
      <c r="B3" s="96"/>
      <c r="C3" s="96"/>
      <c r="D3" s="96"/>
      <c r="E3" s="96"/>
      <c r="F3" s="96"/>
      <c r="G3" s="96"/>
      <c r="H3" s="72" t="s">
        <v>96</v>
      </c>
      <c r="I3" s="72"/>
      <c r="J3" s="72"/>
      <c r="K3" s="72" t="s">
        <v>97</v>
      </c>
      <c r="L3" s="72"/>
      <c r="M3" s="72"/>
      <c r="N3" s="72" t="s">
        <v>98</v>
      </c>
    </row>
    <row r="4" spans="1:15" ht="27" customHeight="1" x14ac:dyDescent="0.3">
      <c r="A4" s="97"/>
      <c r="B4" s="97"/>
      <c r="C4" s="97"/>
      <c r="D4" s="97"/>
      <c r="E4" s="96"/>
      <c r="F4" s="96"/>
      <c r="G4" s="96"/>
      <c r="H4" s="13" t="s">
        <v>48</v>
      </c>
      <c r="I4" s="13" t="s">
        <v>99</v>
      </c>
      <c r="J4" s="13" t="s">
        <v>100</v>
      </c>
      <c r="K4" s="13" t="s">
        <v>48</v>
      </c>
      <c r="L4" s="13" t="s">
        <v>99</v>
      </c>
      <c r="M4" s="13" t="s">
        <v>100</v>
      </c>
      <c r="N4" s="72"/>
      <c r="O4" s="104"/>
    </row>
    <row r="5" spans="1:15" s="20" customFormat="1" ht="183" customHeight="1" x14ac:dyDescent="0.3">
      <c r="A5" s="15">
        <f>ROW()-4</f>
        <v>1</v>
      </c>
      <c r="B5" s="106" t="s">
        <v>101</v>
      </c>
      <c r="C5" s="12" t="s">
        <v>102</v>
      </c>
      <c r="D5" s="8" t="s">
        <v>103</v>
      </c>
      <c r="E5" s="12" t="s">
        <v>54</v>
      </c>
      <c r="F5" s="12"/>
      <c r="G5" s="12"/>
      <c r="H5" s="16"/>
      <c r="I5" s="24" t="s">
        <v>55</v>
      </c>
      <c r="J5" s="16"/>
      <c r="K5" s="16"/>
      <c r="L5" s="24" t="s">
        <v>55</v>
      </c>
      <c r="M5" s="16"/>
      <c r="N5" s="101" t="s">
        <v>265</v>
      </c>
      <c r="O5" s="104"/>
    </row>
    <row r="6" spans="1:15" s="20" customFormat="1" ht="183" customHeight="1" x14ac:dyDescent="0.3">
      <c r="A6" s="15">
        <f t="shared" ref="A6:A29" si="0">ROW()-4</f>
        <v>2</v>
      </c>
      <c r="B6" s="107"/>
      <c r="C6" s="12" t="s">
        <v>104</v>
      </c>
      <c r="D6" s="8" t="s">
        <v>105</v>
      </c>
      <c r="E6" s="12" t="s">
        <v>54</v>
      </c>
      <c r="F6" s="12"/>
      <c r="G6" s="12"/>
      <c r="H6" s="16"/>
      <c r="I6" s="24" t="s">
        <v>55</v>
      </c>
      <c r="J6" s="16"/>
      <c r="K6" s="16"/>
      <c r="L6" s="24" t="s">
        <v>55</v>
      </c>
      <c r="M6" s="16"/>
      <c r="N6" s="102"/>
      <c r="O6" s="104"/>
    </row>
    <row r="7" spans="1:15" s="47" customFormat="1" ht="183" customHeight="1" x14ac:dyDescent="0.3">
      <c r="A7" s="15">
        <f t="shared" si="0"/>
        <v>3</v>
      </c>
      <c r="B7" s="107"/>
      <c r="C7" s="12" t="s">
        <v>106</v>
      </c>
      <c r="D7" s="11" t="s">
        <v>107</v>
      </c>
      <c r="E7" s="12" t="s">
        <v>54</v>
      </c>
      <c r="F7" s="12"/>
      <c r="G7" s="12"/>
      <c r="H7" s="48"/>
      <c r="I7" s="24" t="s">
        <v>55</v>
      </c>
      <c r="J7" s="48"/>
      <c r="K7" s="48"/>
      <c r="L7" s="49" t="s">
        <v>55</v>
      </c>
      <c r="M7" s="48"/>
      <c r="N7" s="102"/>
      <c r="O7" s="104"/>
    </row>
    <row r="8" spans="1:15" s="47" customFormat="1" ht="183" customHeight="1" x14ac:dyDescent="0.3">
      <c r="A8" s="15">
        <f t="shared" si="0"/>
        <v>4</v>
      </c>
      <c r="B8" s="107"/>
      <c r="C8" s="12" t="s">
        <v>108</v>
      </c>
      <c r="D8" s="11" t="s">
        <v>109</v>
      </c>
      <c r="E8" s="12" t="s">
        <v>54</v>
      </c>
      <c r="F8" s="12"/>
      <c r="G8" s="12"/>
      <c r="H8" s="48"/>
      <c r="I8" s="24" t="s">
        <v>55</v>
      </c>
      <c r="J8" s="48"/>
      <c r="K8" s="48"/>
      <c r="L8" s="49" t="s">
        <v>55</v>
      </c>
      <c r="M8" s="48"/>
      <c r="N8" s="103"/>
      <c r="O8" s="104"/>
    </row>
    <row r="9" spans="1:15" s="47" customFormat="1" ht="91" customHeight="1" x14ac:dyDescent="0.3">
      <c r="A9" s="15">
        <f t="shared" si="0"/>
        <v>5</v>
      </c>
      <c r="B9" s="10" t="s">
        <v>110</v>
      </c>
      <c r="C9" s="12" t="s">
        <v>110</v>
      </c>
      <c r="D9" s="11" t="s">
        <v>111</v>
      </c>
      <c r="E9" s="12" t="s">
        <v>54</v>
      </c>
      <c r="F9" s="12"/>
      <c r="G9" s="12"/>
      <c r="H9" s="48"/>
      <c r="I9" s="24" t="s">
        <v>55</v>
      </c>
      <c r="J9" s="48"/>
      <c r="K9" s="48"/>
      <c r="L9" s="49" t="s">
        <v>55</v>
      </c>
      <c r="M9" s="48"/>
      <c r="N9" s="50" t="s">
        <v>112</v>
      </c>
      <c r="O9" s="104"/>
    </row>
    <row r="10" spans="1:15" s="47" customFormat="1" ht="71.25" customHeight="1" x14ac:dyDescent="0.3">
      <c r="A10" s="15">
        <f t="shared" si="0"/>
        <v>6</v>
      </c>
      <c r="B10" s="100" t="s">
        <v>113</v>
      </c>
      <c r="C10" s="12" t="s">
        <v>114</v>
      </c>
      <c r="D10" s="11" t="s">
        <v>115</v>
      </c>
      <c r="E10" s="12" t="s">
        <v>116</v>
      </c>
      <c r="F10" s="12"/>
      <c r="G10" s="12"/>
      <c r="H10" s="48"/>
      <c r="I10" s="24" t="s">
        <v>55</v>
      </c>
      <c r="J10" s="48"/>
      <c r="K10" s="48"/>
      <c r="L10" s="49" t="s">
        <v>55</v>
      </c>
      <c r="M10" s="48"/>
      <c r="N10" s="12"/>
      <c r="O10" s="104"/>
    </row>
    <row r="11" spans="1:15" s="20" customFormat="1" ht="71.25" customHeight="1" x14ac:dyDescent="0.3">
      <c r="A11" s="15">
        <f t="shared" si="0"/>
        <v>7</v>
      </c>
      <c r="B11" s="100"/>
      <c r="C11" s="12" t="s">
        <v>117</v>
      </c>
      <c r="D11" s="8" t="s">
        <v>115</v>
      </c>
      <c r="E11" s="12" t="s">
        <v>116</v>
      </c>
      <c r="F11" s="12"/>
      <c r="G11" s="12"/>
      <c r="H11" s="16"/>
      <c r="I11" s="24" t="s">
        <v>55</v>
      </c>
      <c r="J11" s="16"/>
      <c r="K11" s="16"/>
      <c r="L11" s="24" t="s">
        <v>55</v>
      </c>
      <c r="M11" s="16"/>
      <c r="N11" s="9"/>
      <c r="O11" s="104"/>
    </row>
    <row r="12" spans="1:15" s="20" customFormat="1" ht="52.5" customHeight="1" x14ac:dyDescent="0.3">
      <c r="A12" s="15">
        <f t="shared" si="0"/>
        <v>8</v>
      </c>
      <c r="B12" s="100" t="s">
        <v>118</v>
      </c>
      <c r="C12" s="12" t="s">
        <v>119</v>
      </c>
      <c r="D12" s="8" t="s">
        <v>120</v>
      </c>
      <c r="E12" s="12" t="s">
        <v>60</v>
      </c>
      <c r="F12" s="12"/>
      <c r="G12" s="12"/>
      <c r="H12" s="16"/>
      <c r="I12" s="24" t="s">
        <v>55</v>
      </c>
      <c r="J12" s="16"/>
      <c r="K12" s="16"/>
      <c r="L12" s="24" t="s">
        <v>55</v>
      </c>
      <c r="M12" s="16"/>
      <c r="N12" s="9"/>
      <c r="O12" s="104"/>
    </row>
    <row r="13" spans="1:15" s="20" customFormat="1" ht="108.75" customHeight="1" x14ac:dyDescent="0.3">
      <c r="A13" s="15">
        <f t="shared" si="0"/>
        <v>9</v>
      </c>
      <c r="B13" s="100"/>
      <c r="C13" s="12" t="s">
        <v>121</v>
      </c>
      <c r="D13" s="8" t="s">
        <v>122</v>
      </c>
      <c r="E13" s="12" t="s">
        <v>60</v>
      </c>
      <c r="F13" s="12"/>
      <c r="G13" s="12"/>
      <c r="H13" s="16"/>
      <c r="I13" s="24" t="s">
        <v>55</v>
      </c>
      <c r="J13" s="16"/>
      <c r="K13" s="16"/>
      <c r="L13" s="24" t="s">
        <v>55</v>
      </c>
      <c r="M13" s="16"/>
      <c r="N13" s="9"/>
      <c r="O13" s="104"/>
    </row>
    <row r="14" spans="1:15" s="20" customFormat="1" ht="90.5" customHeight="1" x14ac:dyDescent="0.3">
      <c r="A14" s="15">
        <f t="shared" si="0"/>
        <v>10</v>
      </c>
      <c r="B14" s="100"/>
      <c r="C14" s="12" t="s">
        <v>123</v>
      </c>
      <c r="D14" s="8" t="s">
        <v>124</v>
      </c>
      <c r="E14" s="12" t="s">
        <v>60</v>
      </c>
      <c r="F14" s="12"/>
      <c r="G14" s="12"/>
      <c r="H14" s="16"/>
      <c r="I14" s="24" t="s">
        <v>55</v>
      </c>
      <c r="J14" s="16"/>
      <c r="K14" s="16"/>
      <c r="L14" s="24" t="s">
        <v>55</v>
      </c>
      <c r="M14" s="16"/>
      <c r="N14" s="9"/>
      <c r="O14" s="104"/>
    </row>
    <row r="15" spans="1:15" s="20" customFormat="1" ht="99" customHeight="1" x14ac:dyDescent="0.3">
      <c r="A15" s="15">
        <f t="shared" si="0"/>
        <v>11</v>
      </c>
      <c r="B15" s="100"/>
      <c r="C15" s="12" t="s">
        <v>125</v>
      </c>
      <c r="D15" s="8" t="s">
        <v>126</v>
      </c>
      <c r="E15" s="12" t="s">
        <v>60</v>
      </c>
      <c r="F15" s="12"/>
      <c r="G15" s="12"/>
      <c r="H15" s="16"/>
      <c r="I15" s="24" t="s">
        <v>55</v>
      </c>
      <c r="J15" s="16"/>
      <c r="K15" s="16"/>
      <c r="L15" s="24" t="s">
        <v>55</v>
      </c>
      <c r="M15" s="16"/>
      <c r="N15" s="9"/>
      <c r="O15" s="104"/>
    </row>
    <row r="16" spans="1:15" s="20" customFormat="1" ht="52.5" customHeight="1" x14ac:dyDescent="0.3">
      <c r="A16" s="15">
        <f t="shared" si="0"/>
        <v>12</v>
      </c>
      <c r="B16" s="108" t="s">
        <v>127</v>
      </c>
      <c r="C16" s="12" t="s">
        <v>128</v>
      </c>
      <c r="D16" s="8" t="s">
        <v>129</v>
      </c>
      <c r="E16" s="9" t="s">
        <v>130</v>
      </c>
      <c r="F16" s="9"/>
      <c r="G16" s="9"/>
      <c r="H16" s="16"/>
      <c r="I16" s="24" t="s">
        <v>55</v>
      </c>
      <c r="J16" s="16"/>
      <c r="K16" s="16"/>
      <c r="L16" s="24" t="s">
        <v>55</v>
      </c>
      <c r="M16" s="16"/>
      <c r="N16" s="9"/>
    </row>
    <row r="17" spans="1:14" s="20" customFormat="1" ht="52.5" customHeight="1" x14ac:dyDescent="0.3">
      <c r="A17" s="15">
        <f t="shared" si="0"/>
        <v>13</v>
      </c>
      <c r="B17" s="107"/>
      <c r="C17" s="12" t="s">
        <v>131</v>
      </c>
      <c r="D17" s="8" t="s">
        <v>132</v>
      </c>
      <c r="E17" s="9" t="s">
        <v>130</v>
      </c>
      <c r="F17" s="9"/>
      <c r="G17" s="9"/>
      <c r="H17" s="16"/>
      <c r="I17" s="24" t="s">
        <v>55</v>
      </c>
      <c r="J17" s="16"/>
      <c r="K17" s="16"/>
      <c r="L17" s="24" t="s">
        <v>55</v>
      </c>
      <c r="M17" s="16"/>
      <c r="N17" s="9"/>
    </row>
    <row r="18" spans="1:14" s="20" customFormat="1" ht="89.25" customHeight="1" x14ac:dyDescent="0.3">
      <c r="A18" s="15">
        <f t="shared" si="0"/>
        <v>14</v>
      </c>
      <c r="B18" s="107"/>
      <c r="C18" s="9" t="s">
        <v>133</v>
      </c>
      <c r="D18" s="8"/>
      <c r="E18" s="9" t="s">
        <v>130</v>
      </c>
      <c r="F18" s="9"/>
      <c r="G18" s="9"/>
      <c r="H18" s="16"/>
      <c r="I18" s="24" t="s">
        <v>55</v>
      </c>
      <c r="J18" s="16"/>
      <c r="K18" s="16"/>
      <c r="L18" s="24" t="s">
        <v>55</v>
      </c>
      <c r="M18" s="16"/>
      <c r="N18" s="9"/>
    </row>
    <row r="19" spans="1:14" s="20" customFormat="1" ht="89.25" customHeight="1" x14ac:dyDescent="0.3">
      <c r="A19" s="15">
        <f t="shared" si="0"/>
        <v>15</v>
      </c>
      <c r="B19" s="107"/>
      <c r="C19" s="12" t="s">
        <v>134</v>
      </c>
      <c r="D19" s="8"/>
      <c r="E19" s="9" t="s">
        <v>130</v>
      </c>
      <c r="F19" s="9"/>
      <c r="G19" s="9"/>
      <c r="H19" s="16"/>
      <c r="I19" s="24" t="s">
        <v>55</v>
      </c>
      <c r="J19" s="16"/>
      <c r="K19" s="16"/>
      <c r="L19" s="24" t="s">
        <v>55</v>
      </c>
      <c r="M19" s="16"/>
      <c r="N19" s="9"/>
    </row>
    <row r="20" spans="1:14" s="20" customFormat="1" ht="89.25" customHeight="1" x14ac:dyDescent="0.3">
      <c r="A20" s="15">
        <f t="shared" si="0"/>
        <v>16</v>
      </c>
      <c r="B20" s="107"/>
      <c r="C20" s="12" t="s">
        <v>135</v>
      </c>
      <c r="D20" s="8" t="s">
        <v>136</v>
      </c>
      <c r="E20" s="9" t="s">
        <v>130</v>
      </c>
      <c r="F20" s="9"/>
      <c r="G20" s="9"/>
      <c r="H20" s="16"/>
      <c r="I20" s="24" t="s">
        <v>55</v>
      </c>
      <c r="J20" s="16"/>
      <c r="K20" s="16"/>
      <c r="L20" s="24" t="s">
        <v>55</v>
      </c>
      <c r="M20" s="16"/>
      <c r="N20" s="9"/>
    </row>
    <row r="21" spans="1:14" s="20" customFormat="1" ht="52.5" customHeight="1" x14ac:dyDescent="0.3">
      <c r="A21" s="15">
        <f t="shared" si="0"/>
        <v>17</v>
      </c>
      <c r="B21" s="107"/>
      <c r="C21" s="9" t="s">
        <v>137</v>
      </c>
      <c r="D21" s="8"/>
      <c r="E21" s="9" t="s">
        <v>130</v>
      </c>
      <c r="F21" s="9"/>
      <c r="G21" s="9"/>
      <c r="H21" s="16"/>
      <c r="I21" s="24" t="s">
        <v>55</v>
      </c>
      <c r="J21" s="16"/>
      <c r="K21" s="16"/>
      <c r="L21" s="24" t="s">
        <v>55</v>
      </c>
      <c r="M21" s="16"/>
      <c r="N21" s="9"/>
    </row>
    <row r="22" spans="1:14" s="20" customFormat="1" ht="100.5" customHeight="1" x14ac:dyDescent="0.3">
      <c r="A22" s="15">
        <f t="shared" si="0"/>
        <v>18</v>
      </c>
      <c r="B22" s="107"/>
      <c r="C22" s="12" t="s">
        <v>138</v>
      </c>
      <c r="D22" s="8" t="s">
        <v>136</v>
      </c>
      <c r="E22" s="9" t="s">
        <v>130</v>
      </c>
      <c r="F22" s="9"/>
      <c r="G22" s="9"/>
      <c r="H22" s="16"/>
      <c r="I22" s="24" t="s">
        <v>55</v>
      </c>
      <c r="J22" s="16"/>
      <c r="K22" s="16"/>
      <c r="L22" s="24" t="s">
        <v>55</v>
      </c>
      <c r="M22" s="16"/>
      <c r="N22" s="9"/>
    </row>
    <row r="23" spans="1:14" s="20" customFormat="1" ht="100.5" customHeight="1" x14ac:dyDescent="0.3">
      <c r="A23" s="15">
        <f t="shared" si="0"/>
        <v>19</v>
      </c>
      <c r="B23" s="107"/>
      <c r="C23" s="9" t="s">
        <v>139</v>
      </c>
      <c r="D23" s="8" t="s">
        <v>140</v>
      </c>
      <c r="E23" s="9" t="s">
        <v>130</v>
      </c>
      <c r="F23" s="9"/>
      <c r="G23" s="9"/>
      <c r="H23" s="16"/>
      <c r="I23" s="24" t="s">
        <v>55</v>
      </c>
      <c r="J23" s="16"/>
      <c r="K23" s="16"/>
      <c r="L23" s="24" t="s">
        <v>55</v>
      </c>
      <c r="M23" s="16"/>
      <c r="N23" s="9"/>
    </row>
    <row r="24" spans="1:14" s="20" customFormat="1" ht="100.5" customHeight="1" x14ac:dyDescent="0.3">
      <c r="A24" s="15">
        <f t="shared" si="0"/>
        <v>20</v>
      </c>
      <c r="B24" s="107"/>
      <c r="C24" s="12" t="s">
        <v>141</v>
      </c>
      <c r="D24" s="8" t="s">
        <v>142</v>
      </c>
      <c r="E24" s="9" t="s">
        <v>130</v>
      </c>
      <c r="F24" s="9"/>
      <c r="G24" s="9"/>
      <c r="H24" s="16"/>
      <c r="I24" s="24" t="s">
        <v>55</v>
      </c>
      <c r="J24" s="16"/>
      <c r="K24" s="16"/>
      <c r="L24" s="24" t="s">
        <v>55</v>
      </c>
      <c r="M24" s="16"/>
      <c r="N24" s="9"/>
    </row>
    <row r="25" spans="1:14" s="20" customFormat="1" ht="52.5" customHeight="1" x14ac:dyDescent="0.3">
      <c r="A25" s="15">
        <f t="shared" si="0"/>
        <v>21</v>
      </c>
      <c r="B25" s="107"/>
      <c r="C25" s="12" t="s">
        <v>143</v>
      </c>
      <c r="D25" s="8" t="s">
        <v>140</v>
      </c>
      <c r="E25" s="9" t="s">
        <v>130</v>
      </c>
      <c r="F25" s="9"/>
      <c r="G25" s="9"/>
      <c r="H25" s="16"/>
      <c r="I25" s="24" t="s">
        <v>55</v>
      </c>
      <c r="J25" s="16"/>
      <c r="K25" s="16"/>
      <c r="L25" s="24" t="s">
        <v>55</v>
      </c>
      <c r="M25" s="16"/>
      <c r="N25" s="9"/>
    </row>
    <row r="26" spans="1:14" s="20" customFormat="1" ht="52.5" customHeight="1" x14ac:dyDescent="0.3">
      <c r="A26" s="15">
        <f t="shared" si="0"/>
        <v>22</v>
      </c>
      <c r="B26" s="107"/>
      <c r="C26" s="9" t="s">
        <v>144</v>
      </c>
      <c r="D26" s="8"/>
      <c r="E26" s="9" t="s">
        <v>130</v>
      </c>
      <c r="F26" s="9"/>
      <c r="G26" s="9"/>
      <c r="H26" s="16"/>
      <c r="I26" s="24" t="s">
        <v>55</v>
      </c>
      <c r="J26" s="16"/>
      <c r="K26" s="16"/>
      <c r="L26" s="24" t="s">
        <v>55</v>
      </c>
      <c r="M26" s="16"/>
      <c r="N26" s="9"/>
    </row>
    <row r="27" spans="1:14" s="20" customFormat="1" ht="70.5" customHeight="1" x14ac:dyDescent="0.3">
      <c r="A27" s="15">
        <f t="shared" si="0"/>
        <v>23</v>
      </c>
      <c r="B27" s="107"/>
      <c r="C27" s="9" t="s">
        <v>145</v>
      </c>
      <c r="D27" s="8"/>
      <c r="E27" s="9" t="s">
        <v>130</v>
      </c>
      <c r="F27" s="9"/>
      <c r="G27" s="9"/>
      <c r="H27" s="16"/>
      <c r="I27" s="24" t="s">
        <v>55</v>
      </c>
      <c r="J27" s="16"/>
      <c r="K27" s="16"/>
      <c r="L27" s="24" t="s">
        <v>55</v>
      </c>
      <c r="M27" s="16"/>
      <c r="N27" s="9"/>
    </row>
    <row r="28" spans="1:14" s="20" customFormat="1" ht="50.25" customHeight="1" x14ac:dyDescent="0.3">
      <c r="A28" s="15">
        <f t="shared" si="0"/>
        <v>24</v>
      </c>
      <c r="B28" s="107"/>
      <c r="C28" s="12" t="s">
        <v>146</v>
      </c>
      <c r="D28" s="8"/>
      <c r="E28" s="9" t="s">
        <v>147</v>
      </c>
      <c r="F28" s="9"/>
      <c r="G28" s="9"/>
      <c r="H28" s="16"/>
      <c r="I28" s="24" t="s">
        <v>55</v>
      </c>
      <c r="J28" s="16"/>
      <c r="K28" s="16"/>
      <c r="L28" s="24" t="s">
        <v>55</v>
      </c>
      <c r="M28" s="16"/>
      <c r="N28" s="9"/>
    </row>
    <row r="29" spans="1:14" s="20" customFormat="1" ht="157.5" customHeight="1" x14ac:dyDescent="0.3">
      <c r="A29" s="15">
        <f t="shared" si="0"/>
        <v>25</v>
      </c>
      <c r="B29" s="109"/>
      <c r="C29" s="12" t="s">
        <v>148</v>
      </c>
      <c r="D29" s="8" t="s">
        <v>149</v>
      </c>
      <c r="E29" s="9" t="s">
        <v>60</v>
      </c>
      <c r="F29" s="9"/>
      <c r="G29" s="9"/>
      <c r="H29" s="16"/>
      <c r="I29" s="24" t="s">
        <v>55</v>
      </c>
      <c r="J29" s="16"/>
      <c r="K29" s="16"/>
      <c r="L29" s="24" t="s">
        <v>55</v>
      </c>
      <c r="M29" s="16"/>
      <c r="N29" s="9"/>
    </row>
    <row r="30" spans="1:14" s="20" customFormat="1" ht="52.5" customHeight="1" x14ac:dyDescent="0.3">
      <c r="A30" s="105" t="s">
        <v>150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</row>
    <row r="31" spans="1:14" s="20" customFormat="1" ht="52.5" customHeight="1" x14ac:dyDescent="0.3"/>
    <row r="32" spans="1:14" s="20" customFormat="1" ht="69.75" customHeight="1" x14ac:dyDescent="0.3"/>
    <row r="33" s="20" customFormat="1" ht="52.5" customHeight="1" x14ac:dyDescent="0.3"/>
    <row r="34" s="20" customFormat="1" ht="52.5" customHeight="1" x14ac:dyDescent="0.3"/>
    <row r="35" s="20" customFormat="1" ht="52.5" customHeight="1" x14ac:dyDescent="0.3"/>
    <row r="36" s="20" customFormat="1" ht="52.5" customHeight="1" x14ac:dyDescent="0.3"/>
    <row r="37" s="20" customFormat="1" ht="52.5" customHeight="1" x14ac:dyDescent="0.3"/>
    <row r="38" s="20" customFormat="1" ht="52.5" customHeight="1" x14ac:dyDescent="0.3"/>
    <row r="39" s="20" customFormat="1" ht="52.5" customHeight="1" x14ac:dyDescent="0.3"/>
    <row r="40" s="20" customFormat="1" ht="52.5" customHeight="1" x14ac:dyDescent="0.3"/>
    <row r="41" s="20" customFormat="1" ht="52.5" customHeight="1" x14ac:dyDescent="0.3"/>
  </sheetData>
  <autoFilter ref="A4:O30" xr:uid="{00000000-0009-0000-0000-000002000000}"/>
  <mergeCells count="19">
    <mergeCell ref="A30:N30"/>
    <mergeCell ref="A2:A4"/>
    <mergeCell ref="B2:B4"/>
    <mergeCell ref="B5:B8"/>
    <mergeCell ref="B10:B11"/>
    <mergeCell ref="B12:B15"/>
    <mergeCell ref="B16:B29"/>
    <mergeCell ref="C2:C4"/>
    <mergeCell ref="D2:D4"/>
    <mergeCell ref="E2:E4"/>
    <mergeCell ref="F2:F4"/>
    <mergeCell ref="G2:G4"/>
    <mergeCell ref="N3:N4"/>
    <mergeCell ref="N5:N8"/>
    <mergeCell ref="O4:O15"/>
    <mergeCell ref="A1:N1"/>
    <mergeCell ref="H2:M2"/>
    <mergeCell ref="H3:J3"/>
    <mergeCell ref="K3:M3"/>
  </mergeCells>
  <phoneticPr fontId="21" type="noConversion"/>
  <pageMargins left="0.7" right="0.7" top="0.75" bottom="0.75" header="0.3" footer="0.3"/>
  <pageSetup scale="6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44"/>
  <sheetViews>
    <sheetView zoomScale="80" zoomScaleNormal="80" workbookViewId="0">
      <pane xSplit="8" ySplit="4" topLeftCell="AD26" activePane="bottomRight" state="frozen"/>
      <selection pane="topRight"/>
      <selection pane="bottomLeft"/>
      <selection pane="bottomRight" activeCell="U25" sqref="U25"/>
    </sheetView>
  </sheetViews>
  <sheetFormatPr defaultColWidth="10.08203125" defaultRowHeight="14" x14ac:dyDescent="0.3"/>
  <cols>
    <col min="1" max="1" width="6.25" style="21" customWidth="1"/>
    <col min="2" max="2" width="9.58203125" style="21" customWidth="1"/>
    <col min="3" max="3" width="25.75" style="21" customWidth="1"/>
    <col min="4" max="4" width="25.83203125" style="21" customWidth="1"/>
    <col min="5" max="5" width="8.08203125" style="21" customWidth="1"/>
    <col min="6" max="6" width="9.58203125" style="21" hidden="1" customWidth="1"/>
    <col min="7" max="7" width="25.83203125" style="21" hidden="1" customWidth="1"/>
    <col min="8" max="8" width="13" style="21" customWidth="1"/>
    <col min="9" max="9" width="13.58203125" style="21" customWidth="1"/>
    <col min="10" max="10" width="9.58203125" style="21" customWidth="1"/>
    <col min="11" max="11" width="15.5" style="21" customWidth="1"/>
    <col min="12" max="12" width="13.75" style="21" customWidth="1"/>
    <col min="13" max="13" width="9.58203125" style="21" customWidth="1"/>
    <col min="14" max="15" width="13.58203125" style="21" customWidth="1"/>
    <col min="16" max="16" width="9.58203125" style="21" customWidth="1"/>
    <col min="17" max="17" width="15.5" style="21" customWidth="1"/>
    <col min="18" max="18" width="13.58203125" style="21" customWidth="1"/>
    <col min="19" max="19" width="9.58203125" style="21" customWidth="1"/>
    <col min="20" max="20" width="13.58203125" style="21" customWidth="1"/>
    <col min="21" max="21" width="13.83203125" style="21" customWidth="1"/>
    <col min="22" max="22" width="9.58203125" style="21" customWidth="1"/>
    <col min="23" max="23" width="13.5" style="21" customWidth="1"/>
    <col min="24" max="24" width="13.58203125" style="21" customWidth="1"/>
    <col min="25" max="25" width="9.58203125" style="21" customWidth="1"/>
    <col min="26" max="27" width="13.58203125" style="21" customWidth="1"/>
    <col min="28" max="28" width="9.58203125" style="21" customWidth="1"/>
    <col min="29" max="29" width="13.5" style="21" customWidth="1"/>
    <col min="30" max="30" width="13.58203125" style="21" customWidth="1"/>
    <col min="31" max="31" width="9.58203125" style="21" customWidth="1"/>
    <col min="32" max="33" width="13.58203125" style="21" customWidth="1"/>
    <col min="34" max="34" width="9.58203125" style="21" customWidth="1"/>
    <col min="35" max="35" width="13.5" style="21" customWidth="1"/>
    <col min="36" max="36" width="13.58203125" style="21" customWidth="1"/>
    <col min="37" max="37" width="9.58203125" style="21" customWidth="1"/>
    <col min="38" max="38" width="13.75" style="21" customWidth="1"/>
    <col min="39" max="39" width="13.83203125" style="21" customWidth="1"/>
    <col min="40" max="40" width="9.58203125" style="21" customWidth="1"/>
    <col min="41" max="41" width="13.5" style="21" customWidth="1"/>
    <col min="42" max="42" width="13" style="21" customWidth="1"/>
    <col min="43" max="43" width="9.58203125" style="21" customWidth="1"/>
    <col min="44" max="44" width="13" style="21" customWidth="1"/>
    <col min="45" max="45" width="8" style="21" hidden="1" customWidth="1"/>
    <col min="46" max="46" width="13" style="21" customWidth="1"/>
    <col min="47" max="47" width="3.25" style="21" customWidth="1"/>
    <col min="48" max="16384" width="10.08203125" style="21"/>
  </cols>
  <sheetData>
    <row r="1" spans="1:47" ht="27" customHeight="1" x14ac:dyDescent="0.3">
      <c r="A1" s="91" t="s">
        <v>93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</row>
    <row r="2" spans="1:47" ht="27" customHeight="1" x14ac:dyDescent="0.3">
      <c r="A2" s="95" t="s">
        <v>42</v>
      </c>
      <c r="B2" s="95" t="s">
        <v>43</v>
      </c>
      <c r="C2" s="95" t="s">
        <v>44</v>
      </c>
      <c r="D2" s="95" t="s">
        <v>45</v>
      </c>
      <c r="E2" s="95" t="s">
        <v>46</v>
      </c>
      <c r="F2" s="95" t="s">
        <v>94</v>
      </c>
      <c r="G2" s="95" t="s">
        <v>95</v>
      </c>
      <c r="H2" s="122" t="s">
        <v>151</v>
      </c>
      <c r="I2" s="161" t="s">
        <v>18</v>
      </c>
      <c r="J2" s="162"/>
      <c r="K2" s="162"/>
      <c r="L2" s="162"/>
      <c r="M2" s="162"/>
      <c r="N2" s="163"/>
      <c r="O2" s="164" t="s">
        <v>19</v>
      </c>
      <c r="P2" s="165"/>
      <c r="Q2" s="165"/>
      <c r="R2" s="165"/>
      <c r="S2" s="165"/>
      <c r="T2" s="166"/>
      <c r="U2" s="167" t="s">
        <v>20</v>
      </c>
      <c r="V2" s="168"/>
      <c r="W2" s="168"/>
      <c r="X2" s="168"/>
      <c r="Y2" s="168"/>
      <c r="Z2" s="169"/>
      <c r="AA2" s="170" t="s">
        <v>21</v>
      </c>
      <c r="AB2" s="171"/>
      <c r="AC2" s="171"/>
      <c r="AD2" s="171"/>
      <c r="AE2" s="171"/>
      <c r="AF2" s="172"/>
      <c r="AG2" s="173" t="s">
        <v>22</v>
      </c>
      <c r="AH2" s="174"/>
      <c r="AI2" s="174"/>
      <c r="AJ2" s="174"/>
      <c r="AK2" s="174"/>
      <c r="AL2" s="175"/>
      <c r="AM2" s="176" t="s">
        <v>23</v>
      </c>
      <c r="AN2" s="177"/>
      <c r="AO2" s="177"/>
      <c r="AP2" s="177"/>
      <c r="AQ2" s="177"/>
      <c r="AR2" s="178"/>
      <c r="AS2" s="13"/>
      <c r="AT2" s="13"/>
    </row>
    <row r="3" spans="1:47" ht="45" customHeight="1" x14ac:dyDescent="0.3">
      <c r="A3" s="96"/>
      <c r="B3" s="96"/>
      <c r="C3" s="96"/>
      <c r="D3" s="96"/>
      <c r="E3" s="96"/>
      <c r="F3" s="96"/>
      <c r="G3" s="96"/>
      <c r="H3" s="123"/>
      <c r="I3" s="159" t="s">
        <v>96</v>
      </c>
      <c r="J3" s="159"/>
      <c r="K3" s="159"/>
      <c r="L3" s="159" t="s">
        <v>97</v>
      </c>
      <c r="M3" s="159"/>
      <c r="N3" s="159"/>
      <c r="O3" s="160" t="s">
        <v>96</v>
      </c>
      <c r="P3" s="160"/>
      <c r="Q3" s="160"/>
      <c r="R3" s="160" t="s">
        <v>97</v>
      </c>
      <c r="S3" s="160"/>
      <c r="T3" s="160"/>
      <c r="U3" s="156" t="s">
        <v>96</v>
      </c>
      <c r="V3" s="156"/>
      <c r="W3" s="156"/>
      <c r="X3" s="156" t="s">
        <v>97</v>
      </c>
      <c r="Y3" s="156"/>
      <c r="Z3" s="156"/>
      <c r="AA3" s="157" t="s">
        <v>96</v>
      </c>
      <c r="AB3" s="157"/>
      <c r="AC3" s="157"/>
      <c r="AD3" s="157" t="s">
        <v>97</v>
      </c>
      <c r="AE3" s="157"/>
      <c r="AF3" s="157"/>
      <c r="AG3" s="158" t="s">
        <v>96</v>
      </c>
      <c r="AH3" s="158"/>
      <c r="AI3" s="158"/>
      <c r="AJ3" s="158" t="s">
        <v>97</v>
      </c>
      <c r="AK3" s="158"/>
      <c r="AL3" s="158"/>
      <c r="AM3" s="155" t="s">
        <v>96</v>
      </c>
      <c r="AN3" s="155"/>
      <c r="AO3" s="155"/>
      <c r="AP3" s="155" t="s">
        <v>97</v>
      </c>
      <c r="AQ3" s="155"/>
      <c r="AR3" s="155"/>
      <c r="AS3" s="72" t="s">
        <v>152</v>
      </c>
      <c r="AT3" s="72" t="s">
        <v>98</v>
      </c>
    </row>
    <row r="4" spans="1:47" ht="27" customHeight="1" x14ac:dyDescent="0.3">
      <c r="A4" s="97"/>
      <c r="B4" s="97"/>
      <c r="C4" s="97"/>
      <c r="D4" s="97"/>
      <c r="E4" s="97"/>
      <c r="F4" s="97"/>
      <c r="G4" s="97"/>
      <c r="H4" s="124"/>
      <c r="I4" s="36" t="s">
        <v>48</v>
      </c>
      <c r="J4" s="36" t="s">
        <v>99</v>
      </c>
      <c r="K4" s="36" t="s">
        <v>100</v>
      </c>
      <c r="L4" s="36" t="s">
        <v>48</v>
      </c>
      <c r="M4" s="36" t="s">
        <v>99</v>
      </c>
      <c r="N4" s="36" t="s">
        <v>50</v>
      </c>
      <c r="O4" s="37" t="s">
        <v>48</v>
      </c>
      <c r="P4" s="37" t="s">
        <v>99</v>
      </c>
      <c r="Q4" s="37" t="s">
        <v>100</v>
      </c>
      <c r="R4" s="37" t="s">
        <v>48</v>
      </c>
      <c r="S4" s="37" t="s">
        <v>99</v>
      </c>
      <c r="T4" s="37" t="s">
        <v>50</v>
      </c>
      <c r="U4" s="26" t="s">
        <v>48</v>
      </c>
      <c r="V4" s="26" t="s">
        <v>99</v>
      </c>
      <c r="W4" s="26" t="s">
        <v>100</v>
      </c>
      <c r="X4" s="26" t="s">
        <v>48</v>
      </c>
      <c r="Y4" s="26" t="s">
        <v>99</v>
      </c>
      <c r="Z4" s="26" t="s">
        <v>50</v>
      </c>
      <c r="AA4" s="27" t="s">
        <v>48</v>
      </c>
      <c r="AB4" s="27" t="s">
        <v>99</v>
      </c>
      <c r="AC4" s="27" t="s">
        <v>100</v>
      </c>
      <c r="AD4" s="27" t="s">
        <v>48</v>
      </c>
      <c r="AE4" s="27" t="s">
        <v>99</v>
      </c>
      <c r="AF4" s="27" t="s">
        <v>50</v>
      </c>
      <c r="AG4" s="38" t="s">
        <v>48</v>
      </c>
      <c r="AH4" s="38" t="s">
        <v>99</v>
      </c>
      <c r="AI4" s="38" t="s">
        <v>100</v>
      </c>
      <c r="AJ4" s="38" t="s">
        <v>48</v>
      </c>
      <c r="AK4" s="38" t="s">
        <v>99</v>
      </c>
      <c r="AL4" s="38" t="s">
        <v>50</v>
      </c>
      <c r="AM4" s="28" t="s">
        <v>48</v>
      </c>
      <c r="AN4" s="28" t="s">
        <v>99</v>
      </c>
      <c r="AO4" s="28" t="s">
        <v>100</v>
      </c>
      <c r="AP4" s="28" t="s">
        <v>48</v>
      </c>
      <c r="AQ4" s="28" t="s">
        <v>99</v>
      </c>
      <c r="AR4" s="28" t="s">
        <v>50</v>
      </c>
      <c r="AS4" s="72"/>
      <c r="AT4" s="72"/>
      <c r="AU4" s="104"/>
    </row>
    <row r="5" spans="1:47" s="20" customFormat="1" ht="65" x14ac:dyDescent="0.3">
      <c r="A5" s="15">
        <v>1</v>
      </c>
      <c r="B5" s="106" t="s">
        <v>101</v>
      </c>
      <c r="C5" s="39" t="s">
        <v>153</v>
      </c>
      <c r="D5" s="40" t="s">
        <v>154</v>
      </c>
      <c r="E5" s="39" t="s">
        <v>54</v>
      </c>
      <c r="F5" s="12"/>
      <c r="G5" s="12"/>
      <c r="H5" s="12"/>
      <c r="I5" s="41"/>
      <c r="J5" s="42"/>
      <c r="K5" s="41">
        <f t="shared" ref="K5:K30" si="0">H5*I5*(1+J5)</f>
        <v>0</v>
      </c>
      <c r="L5" s="41"/>
      <c r="M5" s="42"/>
      <c r="N5" s="41">
        <f>L5*(1+M5)</f>
        <v>0</v>
      </c>
      <c r="O5" s="43"/>
      <c r="P5" s="44"/>
      <c r="Q5" s="43">
        <f t="shared" ref="Q5:Q30" si="1">O5*H5*(1+P5)</f>
        <v>0</v>
      </c>
      <c r="R5" s="43"/>
      <c r="S5" s="44"/>
      <c r="T5" s="43">
        <f>R5*(1+S5)</f>
        <v>0</v>
      </c>
      <c r="U5" s="29"/>
      <c r="V5" s="30"/>
      <c r="W5" s="29">
        <f t="shared" ref="W5:W30" si="2">U5*H5*(1+V5)</f>
        <v>0</v>
      </c>
      <c r="X5" s="29"/>
      <c r="Y5" s="30"/>
      <c r="Z5" s="29">
        <f>X5*(1+Y5)</f>
        <v>0</v>
      </c>
      <c r="AA5" s="31"/>
      <c r="AB5" s="32"/>
      <c r="AC5" s="31">
        <f t="shared" ref="AC5:AC30" si="3">AA5*H5*(1+AB5)</f>
        <v>0</v>
      </c>
      <c r="AD5" s="31"/>
      <c r="AE5" s="32"/>
      <c r="AF5" s="31">
        <f>AD5*(1+AE5)</f>
        <v>0</v>
      </c>
      <c r="AG5" s="45"/>
      <c r="AH5" s="46"/>
      <c r="AI5" s="45">
        <f t="shared" ref="AI5:AI30" si="4">H5*AG5*(1+AH5)</f>
        <v>0</v>
      </c>
      <c r="AJ5" s="45"/>
      <c r="AK5" s="46"/>
      <c r="AL5" s="45">
        <f>AJ5*(1+AK5)</f>
        <v>0</v>
      </c>
      <c r="AM5" s="33"/>
      <c r="AN5" s="34"/>
      <c r="AO5" s="33">
        <f t="shared" ref="AO5:AO30" si="5">H5*AM5*(1+AN5)</f>
        <v>0</v>
      </c>
      <c r="AP5" s="33"/>
      <c r="AQ5" s="34"/>
      <c r="AR5" s="33">
        <f>AP5*(1+AQ5)</f>
        <v>0</v>
      </c>
      <c r="AS5" s="9">
        <f>345+120+424.5+307+406+490+264.5+362+750+267.5+141+78+188+237+609</f>
        <v>4989.5</v>
      </c>
      <c r="AT5" s="110" t="s">
        <v>155</v>
      </c>
      <c r="AU5" s="104"/>
    </row>
    <row r="6" spans="1:47" s="20" customFormat="1" ht="91.5" customHeight="1" x14ac:dyDescent="0.3">
      <c r="A6" s="15">
        <v>2</v>
      </c>
      <c r="B6" s="107"/>
      <c r="C6" s="12" t="s">
        <v>156</v>
      </c>
      <c r="D6" s="9" t="s">
        <v>157</v>
      </c>
      <c r="E6" s="12" t="s">
        <v>54</v>
      </c>
      <c r="F6" s="12"/>
      <c r="G6" s="12"/>
      <c r="H6" s="12"/>
      <c r="I6" s="41"/>
      <c r="J6" s="42"/>
      <c r="K6" s="41">
        <f t="shared" si="0"/>
        <v>0</v>
      </c>
      <c r="L6" s="41"/>
      <c r="M6" s="42"/>
      <c r="N6" s="41">
        <f>L6*(1+M6)</f>
        <v>0</v>
      </c>
      <c r="O6" s="43"/>
      <c r="P6" s="44"/>
      <c r="Q6" s="43">
        <f t="shared" si="1"/>
        <v>0</v>
      </c>
      <c r="R6" s="43"/>
      <c r="S6" s="44"/>
      <c r="T6" s="43">
        <f>R6*(1+S6)</f>
        <v>0</v>
      </c>
      <c r="U6" s="29"/>
      <c r="V6" s="30"/>
      <c r="W6" s="29">
        <f t="shared" si="2"/>
        <v>0</v>
      </c>
      <c r="X6" s="29"/>
      <c r="Y6" s="30"/>
      <c r="Z6" s="29">
        <f t="shared" ref="Z6:Z30" si="6">X6*(1+Y6)</f>
        <v>0</v>
      </c>
      <c r="AA6" s="31"/>
      <c r="AB6" s="32"/>
      <c r="AC6" s="31">
        <f t="shared" si="3"/>
        <v>0</v>
      </c>
      <c r="AD6" s="31"/>
      <c r="AE6" s="32"/>
      <c r="AF6" s="31">
        <f t="shared" ref="AF6:AF30" si="7">AD6*(1+AE6)</f>
        <v>0</v>
      </c>
      <c r="AG6" s="45"/>
      <c r="AH6" s="46"/>
      <c r="AI6" s="45">
        <f t="shared" si="4"/>
        <v>0</v>
      </c>
      <c r="AJ6" s="45"/>
      <c r="AK6" s="46"/>
      <c r="AL6" s="45">
        <f t="shared" ref="AL6:AL30" si="8">AJ6*(1+AK6)</f>
        <v>0</v>
      </c>
      <c r="AM6" s="33"/>
      <c r="AN6" s="34"/>
      <c r="AO6" s="33">
        <f t="shared" si="5"/>
        <v>0</v>
      </c>
      <c r="AP6" s="33"/>
      <c r="AQ6" s="34"/>
      <c r="AR6" s="33">
        <f t="shared" ref="AR6:AR30" si="9">AP6*(1+AQ6)</f>
        <v>0</v>
      </c>
      <c r="AS6" s="9">
        <f>540+120+280+60+606+456+450+549+564+447+615+573</f>
        <v>5260</v>
      </c>
      <c r="AT6" s="111"/>
      <c r="AU6" s="104"/>
    </row>
    <row r="7" spans="1:47" s="20" customFormat="1" ht="91.5" customHeight="1" x14ac:dyDescent="0.3">
      <c r="A7" s="15">
        <v>3</v>
      </c>
      <c r="B7" s="107"/>
      <c r="C7" s="12" t="s">
        <v>158</v>
      </c>
      <c r="D7" s="9" t="s">
        <v>159</v>
      </c>
      <c r="E7" s="12" t="s">
        <v>54</v>
      </c>
      <c r="F7" s="12"/>
      <c r="G7" s="12"/>
      <c r="H7" s="12"/>
      <c r="I7" s="41"/>
      <c r="J7" s="42"/>
      <c r="K7" s="41">
        <f t="shared" si="0"/>
        <v>0</v>
      </c>
      <c r="L7" s="41"/>
      <c r="M7" s="42"/>
      <c r="N7" s="41">
        <f>L7*(1+M7)</f>
        <v>0</v>
      </c>
      <c r="O7" s="43"/>
      <c r="P7" s="44"/>
      <c r="Q7" s="43">
        <f t="shared" si="1"/>
        <v>0</v>
      </c>
      <c r="R7" s="43"/>
      <c r="S7" s="44"/>
      <c r="T7" s="43">
        <f>R7*(1+S7)</f>
        <v>0</v>
      </c>
      <c r="U7" s="29"/>
      <c r="V7" s="30"/>
      <c r="W7" s="29">
        <f t="shared" si="2"/>
        <v>0</v>
      </c>
      <c r="X7" s="29"/>
      <c r="Y7" s="30"/>
      <c r="Z7" s="29">
        <f t="shared" si="6"/>
        <v>0</v>
      </c>
      <c r="AA7" s="31"/>
      <c r="AB7" s="32"/>
      <c r="AC7" s="31">
        <f t="shared" si="3"/>
        <v>0</v>
      </c>
      <c r="AD7" s="31"/>
      <c r="AE7" s="32"/>
      <c r="AF7" s="31">
        <f t="shared" si="7"/>
        <v>0</v>
      </c>
      <c r="AG7" s="45"/>
      <c r="AH7" s="46"/>
      <c r="AI7" s="45">
        <f t="shared" si="4"/>
        <v>0</v>
      </c>
      <c r="AJ7" s="45"/>
      <c r="AK7" s="46"/>
      <c r="AL7" s="45">
        <f t="shared" si="8"/>
        <v>0</v>
      </c>
      <c r="AM7" s="33"/>
      <c r="AN7" s="34"/>
      <c r="AO7" s="33">
        <f t="shared" si="5"/>
        <v>0</v>
      </c>
      <c r="AP7" s="33"/>
      <c r="AQ7" s="34"/>
      <c r="AR7" s="33">
        <f t="shared" si="9"/>
        <v>0</v>
      </c>
      <c r="AS7" s="9"/>
      <c r="AT7" s="111"/>
      <c r="AU7" s="104"/>
    </row>
    <row r="8" spans="1:47" s="20" customFormat="1" ht="91.5" customHeight="1" x14ac:dyDescent="0.3">
      <c r="A8" s="15">
        <v>4</v>
      </c>
      <c r="B8" s="107"/>
      <c r="C8" s="12" t="s">
        <v>160</v>
      </c>
      <c r="D8" s="9" t="s">
        <v>161</v>
      </c>
      <c r="E8" s="12" t="s">
        <v>54</v>
      </c>
      <c r="F8" s="12"/>
      <c r="G8" s="12"/>
      <c r="H8" s="12"/>
      <c r="I8" s="41"/>
      <c r="J8" s="42"/>
      <c r="K8" s="41">
        <f t="shared" si="0"/>
        <v>0</v>
      </c>
      <c r="L8" s="41"/>
      <c r="M8" s="42"/>
      <c r="N8" s="41">
        <f t="shared" ref="N8:N30" si="10">L8*(1+M8)</f>
        <v>0</v>
      </c>
      <c r="O8" s="43"/>
      <c r="P8" s="44"/>
      <c r="Q8" s="43">
        <f t="shared" si="1"/>
        <v>0</v>
      </c>
      <c r="R8" s="43"/>
      <c r="S8" s="44"/>
      <c r="T8" s="43">
        <f t="shared" ref="T8:T30" si="11">R8*(1+S8)</f>
        <v>0</v>
      </c>
      <c r="U8" s="29"/>
      <c r="V8" s="30"/>
      <c r="W8" s="29">
        <f t="shared" si="2"/>
        <v>0</v>
      </c>
      <c r="X8" s="29"/>
      <c r="Y8" s="30"/>
      <c r="Z8" s="29">
        <f t="shared" si="6"/>
        <v>0</v>
      </c>
      <c r="AA8" s="31"/>
      <c r="AB8" s="32"/>
      <c r="AC8" s="31">
        <f t="shared" si="3"/>
        <v>0</v>
      </c>
      <c r="AD8" s="31"/>
      <c r="AE8" s="32"/>
      <c r="AF8" s="31">
        <f t="shared" si="7"/>
        <v>0</v>
      </c>
      <c r="AG8" s="45"/>
      <c r="AH8" s="46"/>
      <c r="AI8" s="45">
        <f t="shared" si="4"/>
        <v>0</v>
      </c>
      <c r="AJ8" s="45"/>
      <c r="AK8" s="46"/>
      <c r="AL8" s="45">
        <f t="shared" si="8"/>
        <v>0</v>
      </c>
      <c r="AM8" s="33"/>
      <c r="AN8" s="34"/>
      <c r="AO8" s="33">
        <f t="shared" si="5"/>
        <v>0</v>
      </c>
      <c r="AP8" s="33"/>
      <c r="AQ8" s="34"/>
      <c r="AR8" s="33">
        <f t="shared" si="9"/>
        <v>0</v>
      </c>
      <c r="AS8" s="9"/>
      <c r="AT8" s="112"/>
      <c r="AU8" s="104"/>
    </row>
    <row r="9" spans="1:47" s="20" customFormat="1" ht="69" customHeight="1" x14ac:dyDescent="0.3">
      <c r="A9" s="15">
        <v>5</v>
      </c>
      <c r="B9" s="107"/>
      <c r="C9" s="12" t="s">
        <v>153</v>
      </c>
      <c r="D9" s="9" t="s">
        <v>162</v>
      </c>
      <c r="E9" s="12" t="s">
        <v>54</v>
      </c>
      <c r="F9" s="12"/>
      <c r="G9" s="12"/>
      <c r="H9" s="12"/>
      <c r="I9" s="41"/>
      <c r="J9" s="42"/>
      <c r="K9" s="41">
        <f t="shared" si="0"/>
        <v>0</v>
      </c>
      <c r="L9" s="41"/>
      <c r="M9" s="42"/>
      <c r="N9" s="41">
        <f t="shared" si="10"/>
        <v>0</v>
      </c>
      <c r="O9" s="43"/>
      <c r="P9" s="44"/>
      <c r="Q9" s="43">
        <f t="shared" si="1"/>
        <v>0</v>
      </c>
      <c r="R9" s="43"/>
      <c r="S9" s="44"/>
      <c r="T9" s="43">
        <f t="shared" si="11"/>
        <v>0</v>
      </c>
      <c r="U9" s="29"/>
      <c r="V9" s="30"/>
      <c r="W9" s="29">
        <f t="shared" si="2"/>
        <v>0</v>
      </c>
      <c r="X9" s="29"/>
      <c r="Y9" s="30"/>
      <c r="Z9" s="29">
        <f t="shared" si="6"/>
        <v>0</v>
      </c>
      <c r="AA9" s="31"/>
      <c r="AB9" s="32"/>
      <c r="AC9" s="31">
        <f t="shared" si="3"/>
        <v>0</v>
      </c>
      <c r="AD9" s="31"/>
      <c r="AE9" s="32"/>
      <c r="AF9" s="31">
        <f t="shared" si="7"/>
        <v>0</v>
      </c>
      <c r="AG9" s="45"/>
      <c r="AH9" s="46"/>
      <c r="AI9" s="45">
        <f t="shared" si="4"/>
        <v>0</v>
      </c>
      <c r="AJ9" s="45"/>
      <c r="AK9" s="46"/>
      <c r="AL9" s="45">
        <f t="shared" si="8"/>
        <v>0</v>
      </c>
      <c r="AM9" s="33"/>
      <c r="AN9" s="34"/>
      <c r="AO9" s="33">
        <f t="shared" si="5"/>
        <v>0</v>
      </c>
      <c r="AP9" s="33"/>
      <c r="AQ9" s="34"/>
      <c r="AR9" s="33">
        <f t="shared" si="9"/>
        <v>0</v>
      </c>
      <c r="AS9" s="9"/>
      <c r="AT9" s="9" t="s">
        <v>163</v>
      </c>
      <c r="AU9" s="104"/>
    </row>
    <row r="10" spans="1:47" s="20" customFormat="1" ht="69" customHeight="1" x14ac:dyDescent="0.3">
      <c r="A10" s="15">
        <v>6</v>
      </c>
      <c r="B10" s="109"/>
      <c r="C10" s="39" t="s">
        <v>164</v>
      </c>
      <c r="D10" s="40" t="s">
        <v>165</v>
      </c>
      <c r="E10" s="39" t="s">
        <v>54</v>
      </c>
      <c r="F10" s="12"/>
      <c r="G10" s="12"/>
      <c r="H10" s="12"/>
      <c r="I10" s="41"/>
      <c r="J10" s="42"/>
      <c r="K10" s="41">
        <f t="shared" si="0"/>
        <v>0</v>
      </c>
      <c r="L10" s="41"/>
      <c r="M10" s="42"/>
      <c r="N10" s="41">
        <f t="shared" si="10"/>
        <v>0</v>
      </c>
      <c r="O10" s="43"/>
      <c r="P10" s="44"/>
      <c r="Q10" s="43">
        <f t="shared" si="1"/>
        <v>0</v>
      </c>
      <c r="R10" s="43"/>
      <c r="S10" s="44"/>
      <c r="T10" s="43">
        <f t="shared" si="11"/>
        <v>0</v>
      </c>
      <c r="U10" s="29"/>
      <c r="V10" s="30"/>
      <c r="W10" s="29">
        <f t="shared" si="2"/>
        <v>0</v>
      </c>
      <c r="X10" s="29"/>
      <c r="Y10" s="30"/>
      <c r="Z10" s="29">
        <f t="shared" si="6"/>
        <v>0</v>
      </c>
      <c r="AA10" s="31"/>
      <c r="AB10" s="32"/>
      <c r="AC10" s="31">
        <f t="shared" si="3"/>
        <v>0</v>
      </c>
      <c r="AD10" s="31"/>
      <c r="AE10" s="32"/>
      <c r="AF10" s="31">
        <f t="shared" si="7"/>
        <v>0</v>
      </c>
      <c r="AG10" s="45"/>
      <c r="AH10" s="46"/>
      <c r="AI10" s="45">
        <f t="shared" si="4"/>
        <v>0</v>
      </c>
      <c r="AJ10" s="45"/>
      <c r="AK10" s="46"/>
      <c r="AL10" s="45">
        <f t="shared" si="8"/>
        <v>0</v>
      </c>
      <c r="AM10" s="33"/>
      <c r="AN10" s="34"/>
      <c r="AO10" s="33">
        <f t="shared" si="5"/>
        <v>0</v>
      </c>
      <c r="AP10" s="33"/>
      <c r="AQ10" s="34"/>
      <c r="AR10" s="33">
        <f t="shared" si="9"/>
        <v>0</v>
      </c>
      <c r="AS10" s="9"/>
      <c r="AT10" s="9" t="s">
        <v>166</v>
      </c>
      <c r="AU10" s="104"/>
    </row>
    <row r="11" spans="1:47" s="20" customFormat="1" ht="71.25" customHeight="1" x14ac:dyDescent="0.3">
      <c r="A11" s="15">
        <v>7</v>
      </c>
      <c r="B11" s="100" t="s">
        <v>113</v>
      </c>
      <c r="C11" s="12" t="s">
        <v>114</v>
      </c>
      <c r="D11" s="9" t="s">
        <v>115</v>
      </c>
      <c r="E11" s="12" t="s">
        <v>116</v>
      </c>
      <c r="F11" s="12"/>
      <c r="G11" s="12"/>
      <c r="H11" s="12"/>
      <c r="I11" s="41"/>
      <c r="J11" s="42"/>
      <c r="K11" s="41">
        <f t="shared" si="0"/>
        <v>0</v>
      </c>
      <c r="L11" s="41"/>
      <c r="M11" s="42"/>
      <c r="N11" s="41">
        <f t="shared" si="10"/>
        <v>0</v>
      </c>
      <c r="O11" s="43"/>
      <c r="P11" s="44"/>
      <c r="Q11" s="43">
        <f t="shared" si="1"/>
        <v>0</v>
      </c>
      <c r="R11" s="43"/>
      <c r="S11" s="44"/>
      <c r="T11" s="43">
        <f t="shared" si="11"/>
        <v>0</v>
      </c>
      <c r="U11" s="29"/>
      <c r="V11" s="30"/>
      <c r="W11" s="29">
        <f t="shared" si="2"/>
        <v>0</v>
      </c>
      <c r="X11" s="29"/>
      <c r="Y11" s="30"/>
      <c r="Z11" s="29">
        <f t="shared" si="6"/>
        <v>0</v>
      </c>
      <c r="AA11" s="31"/>
      <c r="AB11" s="32"/>
      <c r="AC11" s="31">
        <f t="shared" si="3"/>
        <v>0</v>
      </c>
      <c r="AD11" s="31"/>
      <c r="AE11" s="32"/>
      <c r="AF11" s="31">
        <f t="shared" si="7"/>
        <v>0</v>
      </c>
      <c r="AG11" s="45"/>
      <c r="AH11" s="46"/>
      <c r="AI11" s="45">
        <f t="shared" si="4"/>
        <v>0</v>
      </c>
      <c r="AJ11" s="45"/>
      <c r="AK11" s="46"/>
      <c r="AL11" s="45">
        <f t="shared" si="8"/>
        <v>0</v>
      </c>
      <c r="AM11" s="33"/>
      <c r="AN11" s="34"/>
      <c r="AO11" s="33">
        <f t="shared" si="5"/>
        <v>0</v>
      </c>
      <c r="AP11" s="33"/>
      <c r="AQ11" s="34"/>
      <c r="AR11" s="33">
        <f t="shared" si="9"/>
        <v>0</v>
      </c>
      <c r="AS11" s="9"/>
      <c r="AT11" s="9"/>
      <c r="AU11" s="104"/>
    </row>
    <row r="12" spans="1:47" s="20" customFormat="1" ht="71.25" customHeight="1" x14ac:dyDescent="0.3">
      <c r="A12" s="15">
        <v>8</v>
      </c>
      <c r="B12" s="100"/>
      <c r="C12" s="12" t="s">
        <v>117</v>
      </c>
      <c r="D12" s="9" t="s">
        <v>115</v>
      </c>
      <c r="E12" s="12" t="s">
        <v>116</v>
      </c>
      <c r="F12" s="12"/>
      <c r="G12" s="12"/>
      <c r="H12" s="12"/>
      <c r="I12" s="41"/>
      <c r="J12" s="42"/>
      <c r="K12" s="41">
        <f t="shared" si="0"/>
        <v>0</v>
      </c>
      <c r="L12" s="41"/>
      <c r="M12" s="42"/>
      <c r="N12" s="41">
        <f t="shared" si="10"/>
        <v>0</v>
      </c>
      <c r="O12" s="43"/>
      <c r="P12" s="44"/>
      <c r="Q12" s="43">
        <f t="shared" si="1"/>
        <v>0</v>
      </c>
      <c r="R12" s="43"/>
      <c r="S12" s="44"/>
      <c r="T12" s="43">
        <f t="shared" si="11"/>
        <v>0</v>
      </c>
      <c r="U12" s="29"/>
      <c r="V12" s="30"/>
      <c r="W12" s="29">
        <f t="shared" si="2"/>
        <v>0</v>
      </c>
      <c r="X12" s="29"/>
      <c r="Y12" s="30"/>
      <c r="Z12" s="29">
        <f t="shared" si="6"/>
        <v>0</v>
      </c>
      <c r="AA12" s="31"/>
      <c r="AB12" s="32"/>
      <c r="AC12" s="31">
        <f t="shared" si="3"/>
        <v>0</v>
      </c>
      <c r="AD12" s="31"/>
      <c r="AE12" s="32"/>
      <c r="AF12" s="31">
        <f t="shared" si="7"/>
        <v>0</v>
      </c>
      <c r="AG12" s="45"/>
      <c r="AH12" s="46"/>
      <c r="AI12" s="45">
        <f t="shared" si="4"/>
        <v>0</v>
      </c>
      <c r="AJ12" s="45"/>
      <c r="AK12" s="46"/>
      <c r="AL12" s="45">
        <f t="shared" si="8"/>
        <v>0</v>
      </c>
      <c r="AM12" s="33"/>
      <c r="AN12" s="34"/>
      <c r="AO12" s="33">
        <f t="shared" si="5"/>
        <v>0</v>
      </c>
      <c r="AP12" s="33"/>
      <c r="AQ12" s="34"/>
      <c r="AR12" s="33">
        <f t="shared" si="9"/>
        <v>0</v>
      </c>
      <c r="AS12" s="9"/>
      <c r="AT12" s="9"/>
      <c r="AU12" s="104"/>
    </row>
    <row r="13" spans="1:47" s="20" customFormat="1" ht="52.5" customHeight="1" x14ac:dyDescent="0.3">
      <c r="A13" s="15">
        <v>9</v>
      </c>
      <c r="B13" s="100" t="s">
        <v>118</v>
      </c>
      <c r="C13" s="12" t="s">
        <v>119</v>
      </c>
      <c r="D13" s="9" t="s">
        <v>120</v>
      </c>
      <c r="E13" s="12" t="s">
        <v>60</v>
      </c>
      <c r="F13" s="12"/>
      <c r="G13" s="12"/>
      <c r="H13" s="12"/>
      <c r="I13" s="41"/>
      <c r="J13" s="42"/>
      <c r="K13" s="41">
        <f t="shared" si="0"/>
        <v>0</v>
      </c>
      <c r="L13" s="41"/>
      <c r="M13" s="42"/>
      <c r="N13" s="41">
        <f t="shared" si="10"/>
        <v>0</v>
      </c>
      <c r="O13" s="43"/>
      <c r="P13" s="44"/>
      <c r="Q13" s="43">
        <f t="shared" si="1"/>
        <v>0</v>
      </c>
      <c r="R13" s="43"/>
      <c r="S13" s="44"/>
      <c r="T13" s="43">
        <f t="shared" si="11"/>
        <v>0</v>
      </c>
      <c r="U13" s="29"/>
      <c r="V13" s="30"/>
      <c r="W13" s="29">
        <f t="shared" si="2"/>
        <v>0</v>
      </c>
      <c r="X13" s="29"/>
      <c r="Y13" s="30"/>
      <c r="Z13" s="29">
        <f t="shared" si="6"/>
        <v>0</v>
      </c>
      <c r="AA13" s="31"/>
      <c r="AB13" s="32"/>
      <c r="AC13" s="31">
        <f t="shared" si="3"/>
        <v>0</v>
      </c>
      <c r="AD13" s="31"/>
      <c r="AE13" s="32"/>
      <c r="AF13" s="31">
        <f t="shared" si="7"/>
        <v>0</v>
      </c>
      <c r="AG13" s="45"/>
      <c r="AH13" s="46"/>
      <c r="AI13" s="45">
        <f t="shared" si="4"/>
        <v>0</v>
      </c>
      <c r="AJ13" s="45"/>
      <c r="AK13" s="46"/>
      <c r="AL13" s="45">
        <f t="shared" si="8"/>
        <v>0</v>
      </c>
      <c r="AM13" s="33"/>
      <c r="AN13" s="34"/>
      <c r="AO13" s="33">
        <f t="shared" si="5"/>
        <v>0</v>
      </c>
      <c r="AP13" s="33"/>
      <c r="AQ13" s="34"/>
      <c r="AR13" s="33">
        <f t="shared" si="9"/>
        <v>0</v>
      </c>
      <c r="AS13" s="9"/>
      <c r="AT13" s="9"/>
      <c r="AU13" s="104"/>
    </row>
    <row r="14" spans="1:47" s="20" customFormat="1" ht="108.75" customHeight="1" x14ac:dyDescent="0.3">
      <c r="A14" s="15">
        <v>10</v>
      </c>
      <c r="B14" s="100"/>
      <c r="C14" s="12" t="s">
        <v>121</v>
      </c>
      <c r="D14" s="9" t="s">
        <v>122</v>
      </c>
      <c r="E14" s="12" t="s">
        <v>60</v>
      </c>
      <c r="F14" s="12"/>
      <c r="G14" s="12"/>
      <c r="H14" s="12"/>
      <c r="I14" s="41"/>
      <c r="J14" s="42"/>
      <c r="K14" s="41">
        <f t="shared" si="0"/>
        <v>0</v>
      </c>
      <c r="L14" s="41"/>
      <c r="M14" s="42"/>
      <c r="N14" s="41">
        <f t="shared" si="10"/>
        <v>0</v>
      </c>
      <c r="O14" s="43"/>
      <c r="P14" s="44"/>
      <c r="Q14" s="43">
        <f t="shared" si="1"/>
        <v>0</v>
      </c>
      <c r="R14" s="43"/>
      <c r="S14" s="44"/>
      <c r="T14" s="43">
        <f t="shared" si="11"/>
        <v>0</v>
      </c>
      <c r="U14" s="29"/>
      <c r="V14" s="30"/>
      <c r="W14" s="29">
        <f t="shared" si="2"/>
        <v>0</v>
      </c>
      <c r="X14" s="29"/>
      <c r="Y14" s="30"/>
      <c r="Z14" s="29">
        <f t="shared" si="6"/>
        <v>0</v>
      </c>
      <c r="AA14" s="31"/>
      <c r="AB14" s="32"/>
      <c r="AC14" s="31">
        <f t="shared" si="3"/>
        <v>0</v>
      </c>
      <c r="AD14" s="31"/>
      <c r="AE14" s="32"/>
      <c r="AF14" s="31">
        <f t="shared" si="7"/>
        <v>0</v>
      </c>
      <c r="AG14" s="45"/>
      <c r="AH14" s="46"/>
      <c r="AI14" s="45">
        <f t="shared" si="4"/>
        <v>0</v>
      </c>
      <c r="AJ14" s="45"/>
      <c r="AK14" s="46"/>
      <c r="AL14" s="45">
        <f t="shared" si="8"/>
        <v>0</v>
      </c>
      <c r="AM14" s="33"/>
      <c r="AN14" s="34"/>
      <c r="AO14" s="33">
        <f t="shared" si="5"/>
        <v>0</v>
      </c>
      <c r="AP14" s="33"/>
      <c r="AQ14" s="34"/>
      <c r="AR14" s="33">
        <f t="shared" si="9"/>
        <v>0</v>
      </c>
      <c r="AS14" s="9"/>
      <c r="AT14" s="9"/>
      <c r="AU14" s="104"/>
    </row>
    <row r="15" spans="1:47" s="20" customFormat="1" ht="91" x14ac:dyDescent="0.3">
      <c r="A15" s="15">
        <v>11</v>
      </c>
      <c r="B15" s="100"/>
      <c r="C15" s="12" t="s">
        <v>123</v>
      </c>
      <c r="D15" s="9" t="s">
        <v>124</v>
      </c>
      <c r="E15" s="12" t="s">
        <v>60</v>
      </c>
      <c r="F15" s="12"/>
      <c r="G15" s="12"/>
      <c r="H15" s="12"/>
      <c r="I15" s="41"/>
      <c r="J15" s="42"/>
      <c r="K15" s="41">
        <f t="shared" si="0"/>
        <v>0</v>
      </c>
      <c r="L15" s="41"/>
      <c r="M15" s="42"/>
      <c r="N15" s="41">
        <f t="shared" si="10"/>
        <v>0</v>
      </c>
      <c r="O15" s="43"/>
      <c r="P15" s="44"/>
      <c r="Q15" s="43">
        <f t="shared" si="1"/>
        <v>0</v>
      </c>
      <c r="R15" s="43"/>
      <c r="S15" s="44"/>
      <c r="T15" s="43">
        <f t="shared" si="11"/>
        <v>0</v>
      </c>
      <c r="U15" s="29"/>
      <c r="V15" s="30"/>
      <c r="W15" s="29">
        <f t="shared" si="2"/>
        <v>0</v>
      </c>
      <c r="X15" s="29"/>
      <c r="Y15" s="30"/>
      <c r="Z15" s="29">
        <f t="shared" si="6"/>
        <v>0</v>
      </c>
      <c r="AA15" s="31"/>
      <c r="AB15" s="32"/>
      <c r="AC15" s="31">
        <f t="shared" si="3"/>
        <v>0</v>
      </c>
      <c r="AD15" s="31"/>
      <c r="AE15" s="32"/>
      <c r="AF15" s="31">
        <f t="shared" si="7"/>
        <v>0</v>
      </c>
      <c r="AG15" s="45"/>
      <c r="AH15" s="46"/>
      <c r="AI15" s="45">
        <f t="shared" si="4"/>
        <v>0</v>
      </c>
      <c r="AJ15" s="45"/>
      <c r="AK15" s="46"/>
      <c r="AL15" s="45">
        <f t="shared" si="8"/>
        <v>0</v>
      </c>
      <c r="AM15" s="33"/>
      <c r="AN15" s="34"/>
      <c r="AO15" s="33">
        <f t="shared" si="5"/>
        <v>0</v>
      </c>
      <c r="AP15" s="33"/>
      <c r="AQ15" s="34"/>
      <c r="AR15" s="33">
        <f t="shared" si="9"/>
        <v>0</v>
      </c>
      <c r="AS15" s="9"/>
      <c r="AT15" s="9"/>
      <c r="AU15" s="104"/>
    </row>
    <row r="16" spans="1:47" s="20" customFormat="1" ht="99" customHeight="1" x14ac:dyDescent="0.3">
      <c r="A16" s="15">
        <v>12</v>
      </c>
      <c r="B16" s="100"/>
      <c r="C16" s="12" t="s">
        <v>125</v>
      </c>
      <c r="D16" s="9" t="s">
        <v>126</v>
      </c>
      <c r="E16" s="12" t="s">
        <v>60</v>
      </c>
      <c r="F16" s="12"/>
      <c r="G16" s="12"/>
      <c r="H16" s="12"/>
      <c r="I16" s="41"/>
      <c r="J16" s="42"/>
      <c r="K16" s="41">
        <f t="shared" si="0"/>
        <v>0</v>
      </c>
      <c r="L16" s="41"/>
      <c r="M16" s="42"/>
      <c r="N16" s="41">
        <f t="shared" si="10"/>
        <v>0</v>
      </c>
      <c r="O16" s="43"/>
      <c r="P16" s="44"/>
      <c r="Q16" s="43">
        <f t="shared" si="1"/>
        <v>0</v>
      </c>
      <c r="R16" s="43"/>
      <c r="S16" s="44"/>
      <c r="T16" s="43">
        <f t="shared" si="11"/>
        <v>0</v>
      </c>
      <c r="U16" s="29"/>
      <c r="V16" s="30"/>
      <c r="W16" s="29">
        <f t="shared" si="2"/>
        <v>0</v>
      </c>
      <c r="X16" s="29"/>
      <c r="Y16" s="30"/>
      <c r="Z16" s="29">
        <f t="shared" si="6"/>
        <v>0</v>
      </c>
      <c r="AA16" s="31"/>
      <c r="AB16" s="32"/>
      <c r="AC16" s="31">
        <f t="shared" si="3"/>
        <v>0</v>
      </c>
      <c r="AD16" s="31"/>
      <c r="AE16" s="32"/>
      <c r="AF16" s="31">
        <f t="shared" si="7"/>
        <v>0</v>
      </c>
      <c r="AG16" s="45"/>
      <c r="AH16" s="46"/>
      <c r="AI16" s="45">
        <f t="shared" si="4"/>
        <v>0</v>
      </c>
      <c r="AJ16" s="45"/>
      <c r="AK16" s="46"/>
      <c r="AL16" s="45">
        <f t="shared" si="8"/>
        <v>0</v>
      </c>
      <c r="AM16" s="33"/>
      <c r="AN16" s="34"/>
      <c r="AO16" s="33">
        <f t="shared" si="5"/>
        <v>0</v>
      </c>
      <c r="AP16" s="33"/>
      <c r="AQ16" s="34"/>
      <c r="AR16" s="33">
        <f t="shared" si="9"/>
        <v>0</v>
      </c>
      <c r="AS16" s="9"/>
      <c r="AT16" s="9"/>
      <c r="AU16" s="104"/>
    </row>
    <row r="17" spans="1:46" s="20" customFormat="1" ht="52.5" customHeight="1" x14ac:dyDescent="0.3">
      <c r="A17" s="15">
        <v>13</v>
      </c>
      <c r="B17" s="100" t="s">
        <v>127</v>
      </c>
      <c r="C17" s="12" t="s">
        <v>128</v>
      </c>
      <c r="D17" s="9" t="s">
        <v>129</v>
      </c>
      <c r="E17" s="9" t="s">
        <v>130</v>
      </c>
      <c r="F17" s="9"/>
      <c r="G17" s="9"/>
      <c r="H17" s="9"/>
      <c r="I17" s="41"/>
      <c r="J17" s="42"/>
      <c r="K17" s="41">
        <f t="shared" si="0"/>
        <v>0</v>
      </c>
      <c r="L17" s="41"/>
      <c r="M17" s="42"/>
      <c r="N17" s="41">
        <f t="shared" si="10"/>
        <v>0</v>
      </c>
      <c r="O17" s="43"/>
      <c r="P17" s="44"/>
      <c r="Q17" s="43">
        <f t="shared" si="1"/>
        <v>0</v>
      </c>
      <c r="R17" s="43"/>
      <c r="S17" s="44"/>
      <c r="T17" s="43">
        <f t="shared" si="11"/>
        <v>0</v>
      </c>
      <c r="U17" s="29"/>
      <c r="V17" s="30"/>
      <c r="W17" s="29">
        <f t="shared" si="2"/>
        <v>0</v>
      </c>
      <c r="X17" s="29"/>
      <c r="Y17" s="30"/>
      <c r="Z17" s="29">
        <f t="shared" si="6"/>
        <v>0</v>
      </c>
      <c r="AA17" s="31"/>
      <c r="AB17" s="32"/>
      <c r="AC17" s="31">
        <f t="shared" si="3"/>
        <v>0</v>
      </c>
      <c r="AD17" s="31"/>
      <c r="AE17" s="32"/>
      <c r="AF17" s="31">
        <f t="shared" si="7"/>
        <v>0</v>
      </c>
      <c r="AG17" s="45"/>
      <c r="AH17" s="46"/>
      <c r="AI17" s="45">
        <f t="shared" si="4"/>
        <v>0</v>
      </c>
      <c r="AJ17" s="45"/>
      <c r="AK17" s="46"/>
      <c r="AL17" s="45">
        <f t="shared" si="8"/>
        <v>0</v>
      </c>
      <c r="AM17" s="33"/>
      <c r="AN17" s="34"/>
      <c r="AO17" s="33">
        <f t="shared" si="5"/>
        <v>0</v>
      </c>
      <c r="AP17" s="33"/>
      <c r="AQ17" s="34"/>
      <c r="AR17" s="33">
        <f t="shared" si="9"/>
        <v>0</v>
      </c>
      <c r="AS17" s="9"/>
      <c r="AT17" s="9"/>
    </row>
    <row r="18" spans="1:46" s="20" customFormat="1" ht="52.5" customHeight="1" x14ac:dyDescent="0.3">
      <c r="A18" s="15">
        <v>14</v>
      </c>
      <c r="B18" s="100"/>
      <c r="C18" s="9" t="s">
        <v>167</v>
      </c>
      <c r="D18" s="9" t="s">
        <v>132</v>
      </c>
      <c r="E18" s="9" t="s">
        <v>130</v>
      </c>
      <c r="F18" s="9"/>
      <c r="G18" s="9"/>
      <c r="H18" s="9"/>
      <c r="I18" s="41"/>
      <c r="J18" s="42"/>
      <c r="K18" s="41">
        <f t="shared" si="0"/>
        <v>0</v>
      </c>
      <c r="L18" s="41"/>
      <c r="M18" s="42"/>
      <c r="N18" s="41">
        <f t="shared" si="10"/>
        <v>0</v>
      </c>
      <c r="O18" s="43"/>
      <c r="P18" s="44"/>
      <c r="Q18" s="43">
        <f t="shared" si="1"/>
        <v>0</v>
      </c>
      <c r="R18" s="43"/>
      <c r="S18" s="44"/>
      <c r="T18" s="43">
        <f t="shared" si="11"/>
        <v>0</v>
      </c>
      <c r="U18" s="29"/>
      <c r="V18" s="30"/>
      <c r="W18" s="29">
        <f t="shared" si="2"/>
        <v>0</v>
      </c>
      <c r="X18" s="29"/>
      <c r="Y18" s="30"/>
      <c r="Z18" s="29">
        <f t="shared" si="6"/>
        <v>0</v>
      </c>
      <c r="AA18" s="31"/>
      <c r="AB18" s="32"/>
      <c r="AC18" s="31">
        <f t="shared" si="3"/>
        <v>0</v>
      </c>
      <c r="AD18" s="31"/>
      <c r="AE18" s="32"/>
      <c r="AF18" s="31">
        <f t="shared" si="7"/>
        <v>0</v>
      </c>
      <c r="AG18" s="45"/>
      <c r="AH18" s="46"/>
      <c r="AI18" s="45">
        <f t="shared" si="4"/>
        <v>0</v>
      </c>
      <c r="AJ18" s="45"/>
      <c r="AK18" s="46"/>
      <c r="AL18" s="45">
        <f t="shared" si="8"/>
        <v>0</v>
      </c>
      <c r="AM18" s="33"/>
      <c r="AN18" s="34"/>
      <c r="AO18" s="33">
        <f t="shared" si="5"/>
        <v>0</v>
      </c>
      <c r="AP18" s="33"/>
      <c r="AQ18" s="34"/>
      <c r="AR18" s="33">
        <f t="shared" si="9"/>
        <v>0</v>
      </c>
      <c r="AS18" s="9"/>
      <c r="AT18" s="9"/>
    </row>
    <row r="19" spans="1:46" s="20" customFormat="1" ht="89.25" customHeight="1" x14ac:dyDescent="0.3">
      <c r="A19" s="15">
        <v>15</v>
      </c>
      <c r="B19" s="100"/>
      <c r="C19" s="9" t="s">
        <v>133</v>
      </c>
      <c r="D19" s="9"/>
      <c r="E19" s="9" t="s">
        <v>130</v>
      </c>
      <c r="F19" s="9"/>
      <c r="G19" s="9"/>
      <c r="H19" s="9"/>
      <c r="I19" s="41"/>
      <c r="J19" s="42"/>
      <c r="K19" s="41">
        <f t="shared" si="0"/>
        <v>0</v>
      </c>
      <c r="L19" s="41"/>
      <c r="M19" s="42"/>
      <c r="N19" s="41">
        <f t="shared" si="10"/>
        <v>0</v>
      </c>
      <c r="O19" s="43"/>
      <c r="P19" s="44"/>
      <c r="Q19" s="43">
        <f t="shared" si="1"/>
        <v>0</v>
      </c>
      <c r="R19" s="43"/>
      <c r="S19" s="44"/>
      <c r="T19" s="43">
        <f t="shared" si="11"/>
        <v>0</v>
      </c>
      <c r="U19" s="29"/>
      <c r="V19" s="30"/>
      <c r="W19" s="29">
        <f t="shared" si="2"/>
        <v>0</v>
      </c>
      <c r="X19" s="29"/>
      <c r="Y19" s="30"/>
      <c r="Z19" s="29">
        <f t="shared" si="6"/>
        <v>0</v>
      </c>
      <c r="AA19" s="31"/>
      <c r="AB19" s="32"/>
      <c r="AC19" s="31">
        <f t="shared" si="3"/>
        <v>0</v>
      </c>
      <c r="AD19" s="31"/>
      <c r="AE19" s="32"/>
      <c r="AF19" s="31">
        <f t="shared" si="7"/>
        <v>0</v>
      </c>
      <c r="AG19" s="45"/>
      <c r="AH19" s="46"/>
      <c r="AI19" s="45">
        <f t="shared" si="4"/>
        <v>0</v>
      </c>
      <c r="AJ19" s="45"/>
      <c r="AK19" s="46"/>
      <c r="AL19" s="45">
        <f t="shared" si="8"/>
        <v>0</v>
      </c>
      <c r="AM19" s="33"/>
      <c r="AN19" s="34"/>
      <c r="AO19" s="33">
        <f t="shared" si="5"/>
        <v>0</v>
      </c>
      <c r="AP19" s="33"/>
      <c r="AQ19" s="34"/>
      <c r="AR19" s="33">
        <f t="shared" si="9"/>
        <v>0</v>
      </c>
      <c r="AS19" s="9"/>
      <c r="AT19" s="9"/>
    </row>
    <row r="20" spans="1:46" s="20" customFormat="1" ht="89.25" customHeight="1" x14ac:dyDescent="0.3">
      <c r="A20" s="15">
        <v>16</v>
      </c>
      <c r="B20" s="100"/>
      <c r="C20" s="9" t="s">
        <v>168</v>
      </c>
      <c r="D20" s="9"/>
      <c r="E20" s="9" t="s">
        <v>130</v>
      </c>
      <c r="F20" s="9"/>
      <c r="G20" s="9"/>
      <c r="H20" s="9"/>
      <c r="I20" s="41"/>
      <c r="J20" s="42"/>
      <c r="K20" s="41">
        <f t="shared" si="0"/>
        <v>0</v>
      </c>
      <c r="L20" s="41"/>
      <c r="M20" s="42"/>
      <c r="N20" s="41">
        <f t="shared" si="10"/>
        <v>0</v>
      </c>
      <c r="O20" s="43"/>
      <c r="P20" s="44"/>
      <c r="Q20" s="43">
        <f t="shared" si="1"/>
        <v>0</v>
      </c>
      <c r="R20" s="43"/>
      <c r="S20" s="44"/>
      <c r="T20" s="43">
        <f t="shared" si="11"/>
        <v>0</v>
      </c>
      <c r="U20" s="29"/>
      <c r="V20" s="30"/>
      <c r="W20" s="29">
        <f t="shared" si="2"/>
        <v>0</v>
      </c>
      <c r="X20" s="29"/>
      <c r="Y20" s="30"/>
      <c r="Z20" s="29">
        <f t="shared" si="6"/>
        <v>0</v>
      </c>
      <c r="AA20" s="31"/>
      <c r="AB20" s="32"/>
      <c r="AC20" s="31">
        <f t="shared" si="3"/>
        <v>0</v>
      </c>
      <c r="AD20" s="31"/>
      <c r="AE20" s="32"/>
      <c r="AF20" s="31">
        <f t="shared" si="7"/>
        <v>0</v>
      </c>
      <c r="AG20" s="45"/>
      <c r="AH20" s="46"/>
      <c r="AI20" s="45">
        <f t="shared" si="4"/>
        <v>0</v>
      </c>
      <c r="AJ20" s="45"/>
      <c r="AK20" s="46"/>
      <c r="AL20" s="45">
        <f t="shared" si="8"/>
        <v>0</v>
      </c>
      <c r="AM20" s="33"/>
      <c r="AN20" s="34"/>
      <c r="AO20" s="33">
        <f t="shared" si="5"/>
        <v>0</v>
      </c>
      <c r="AP20" s="33"/>
      <c r="AQ20" s="34"/>
      <c r="AR20" s="33">
        <f t="shared" si="9"/>
        <v>0</v>
      </c>
      <c r="AS20" s="9"/>
      <c r="AT20" s="9"/>
    </row>
    <row r="21" spans="1:46" s="20" customFormat="1" ht="89.25" customHeight="1" x14ac:dyDescent="0.3">
      <c r="A21" s="15">
        <v>17</v>
      </c>
      <c r="B21" s="100"/>
      <c r="C21" s="9" t="s">
        <v>169</v>
      </c>
      <c r="D21" s="9" t="s">
        <v>136</v>
      </c>
      <c r="E21" s="9" t="s">
        <v>130</v>
      </c>
      <c r="F21" s="9"/>
      <c r="G21" s="9"/>
      <c r="H21" s="9"/>
      <c r="I21" s="41"/>
      <c r="J21" s="42"/>
      <c r="K21" s="41">
        <f t="shared" si="0"/>
        <v>0</v>
      </c>
      <c r="L21" s="41"/>
      <c r="M21" s="42"/>
      <c r="N21" s="41">
        <f t="shared" si="10"/>
        <v>0</v>
      </c>
      <c r="O21" s="43"/>
      <c r="P21" s="44"/>
      <c r="Q21" s="43">
        <f t="shared" si="1"/>
        <v>0</v>
      </c>
      <c r="R21" s="43"/>
      <c r="S21" s="44"/>
      <c r="T21" s="43">
        <f t="shared" si="11"/>
        <v>0</v>
      </c>
      <c r="U21" s="29"/>
      <c r="V21" s="30"/>
      <c r="W21" s="29">
        <f t="shared" si="2"/>
        <v>0</v>
      </c>
      <c r="X21" s="29"/>
      <c r="Y21" s="30"/>
      <c r="Z21" s="29">
        <f t="shared" si="6"/>
        <v>0</v>
      </c>
      <c r="AA21" s="31"/>
      <c r="AB21" s="32"/>
      <c r="AC21" s="31">
        <f t="shared" si="3"/>
        <v>0</v>
      </c>
      <c r="AD21" s="31"/>
      <c r="AE21" s="32"/>
      <c r="AF21" s="31">
        <f t="shared" si="7"/>
        <v>0</v>
      </c>
      <c r="AG21" s="45"/>
      <c r="AH21" s="46"/>
      <c r="AI21" s="45">
        <f t="shared" si="4"/>
        <v>0</v>
      </c>
      <c r="AJ21" s="45"/>
      <c r="AK21" s="46"/>
      <c r="AL21" s="45">
        <f t="shared" si="8"/>
        <v>0</v>
      </c>
      <c r="AM21" s="33"/>
      <c r="AN21" s="34"/>
      <c r="AO21" s="33">
        <f t="shared" si="5"/>
        <v>0</v>
      </c>
      <c r="AP21" s="33"/>
      <c r="AQ21" s="34"/>
      <c r="AR21" s="33">
        <f t="shared" si="9"/>
        <v>0</v>
      </c>
      <c r="AS21" s="9"/>
      <c r="AT21" s="9"/>
    </row>
    <row r="22" spans="1:46" s="20" customFormat="1" ht="52.5" customHeight="1" x14ac:dyDescent="0.3">
      <c r="A22" s="15">
        <v>18</v>
      </c>
      <c r="B22" s="100"/>
      <c r="C22" s="9" t="s">
        <v>137</v>
      </c>
      <c r="D22" s="9"/>
      <c r="E22" s="9" t="s">
        <v>130</v>
      </c>
      <c r="F22" s="9"/>
      <c r="G22" s="9"/>
      <c r="H22" s="9"/>
      <c r="I22" s="41"/>
      <c r="J22" s="42"/>
      <c r="K22" s="41">
        <f t="shared" si="0"/>
        <v>0</v>
      </c>
      <c r="L22" s="41"/>
      <c r="M22" s="42"/>
      <c r="N22" s="41">
        <f t="shared" si="10"/>
        <v>0</v>
      </c>
      <c r="O22" s="43"/>
      <c r="P22" s="44"/>
      <c r="Q22" s="43">
        <f t="shared" si="1"/>
        <v>0</v>
      </c>
      <c r="R22" s="43"/>
      <c r="S22" s="44"/>
      <c r="T22" s="43">
        <f t="shared" si="11"/>
        <v>0</v>
      </c>
      <c r="U22" s="29"/>
      <c r="V22" s="30"/>
      <c r="W22" s="29">
        <f t="shared" si="2"/>
        <v>0</v>
      </c>
      <c r="X22" s="29"/>
      <c r="Y22" s="30"/>
      <c r="Z22" s="29">
        <f t="shared" si="6"/>
        <v>0</v>
      </c>
      <c r="AA22" s="31"/>
      <c r="AB22" s="32"/>
      <c r="AC22" s="31">
        <f t="shared" si="3"/>
        <v>0</v>
      </c>
      <c r="AD22" s="31"/>
      <c r="AE22" s="32"/>
      <c r="AF22" s="31">
        <f t="shared" si="7"/>
        <v>0</v>
      </c>
      <c r="AG22" s="45"/>
      <c r="AH22" s="46"/>
      <c r="AI22" s="45">
        <f t="shared" si="4"/>
        <v>0</v>
      </c>
      <c r="AJ22" s="45"/>
      <c r="AK22" s="46"/>
      <c r="AL22" s="45">
        <f t="shared" si="8"/>
        <v>0</v>
      </c>
      <c r="AM22" s="33"/>
      <c r="AN22" s="34"/>
      <c r="AO22" s="33">
        <f t="shared" si="5"/>
        <v>0</v>
      </c>
      <c r="AP22" s="33"/>
      <c r="AQ22" s="34"/>
      <c r="AR22" s="33">
        <f t="shared" si="9"/>
        <v>0</v>
      </c>
      <c r="AS22" s="9"/>
      <c r="AT22" s="9"/>
    </row>
    <row r="23" spans="1:46" s="20" customFormat="1" ht="100.5" customHeight="1" x14ac:dyDescent="0.3">
      <c r="A23" s="15">
        <v>19</v>
      </c>
      <c r="B23" s="100"/>
      <c r="C23" s="12" t="s">
        <v>138</v>
      </c>
      <c r="D23" s="9" t="s">
        <v>136</v>
      </c>
      <c r="E23" s="9" t="s">
        <v>130</v>
      </c>
      <c r="F23" s="9"/>
      <c r="G23" s="9"/>
      <c r="H23" s="9"/>
      <c r="I23" s="41"/>
      <c r="J23" s="42"/>
      <c r="K23" s="41">
        <f t="shared" si="0"/>
        <v>0</v>
      </c>
      <c r="L23" s="41"/>
      <c r="M23" s="42"/>
      <c r="N23" s="41">
        <f t="shared" si="10"/>
        <v>0</v>
      </c>
      <c r="O23" s="43"/>
      <c r="P23" s="44"/>
      <c r="Q23" s="43">
        <f t="shared" si="1"/>
        <v>0</v>
      </c>
      <c r="R23" s="43"/>
      <c r="S23" s="44"/>
      <c r="T23" s="43">
        <f t="shared" si="11"/>
        <v>0</v>
      </c>
      <c r="U23" s="29"/>
      <c r="V23" s="30"/>
      <c r="W23" s="29">
        <f t="shared" si="2"/>
        <v>0</v>
      </c>
      <c r="X23" s="29"/>
      <c r="Y23" s="30"/>
      <c r="Z23" s="29">
        <f t="shared" si="6"/>
        <v>0</v>
      </c>
      <c r="AA23" s="31"/>
      <c r="AB23" s="32"/>
      <c r="AC23" s="31">
        <f t="shared" si="3"/>
        <v>0</v>
      </c>
      <c r="AD23" s="31"/>
      <c r="AE23" s="32"/>
      <c r="AF23" s="31">
        <f t="shared" si="7"/>
        <v>0</v>
      </c>
      <c r="AG23" s="45"/>
      <c r="AH23" s="46"/>
      <c r="AI23" s="45">
        <f t="shared" si="4"/>
        <v>0</v>
      </c>
      <c r="AJ23" s="45"/>
      <c r="AK23" s="46"/>
      <c r="AL23" s="45">
        <f t="shared" si="8"/>
        <v>0</v>
      </c>
      <c r="AM23" s="33"/>
      <c r="AN23" s="34"/>
      <c r="AO23" s="33">
        <f t="shared" si="5"/>
        <v>0</v>
      </c>
      <c r="AP23" s="33"/>
      <c r="AQ23" s="34"/>
      <c r="AR23" s="33">
        <f t="shared" si="9"/>
        <v>0</v>
      </c>
      <c r="AS23" s="9">
        <f>36+16</f>
        <v>52</v>
      </c>
      <c r="AT23" s="9"/>
    </row>
    <row r="24" spans="1:46" s="20" customFormat="1" ht="100.5" customHeight="1" x14ac:dyDescent="0.3">
      <c r="A24" s="15">
        <v>20</v>
      </c>
      <c r="B24" s="100"/>
      <c r="C24" s="9" t="s">
        <v>139</v>
      </c>
      <c r="D24" s="9" t="s">
        <v>140</v>
      </c>
      <c r="E24" s="9" t="s">
        <v>130</v>
      </c>
      <c r="F24" s="9"/>
      <c r="G24" s="9"/>
      <c r="H24" s="9"/>
      <c r="I24" s="41"/>
      <c r="J24" s="42"/>
      <c r="K24" s="41">
        <f t="shared" si="0"/>
        <v>0</v>
      </c>
      <c r="L24" s="41"/>
      <c r="M24" s="42"/>
      <c r="N24" s="41">
        <f t="shared" si="10"/>
        <v>0</v>
      </c>
      <c r="O24" s="43"/>
      <c r="P24" s="44"/>
      <c r="Q24" s="43">
        <f t="shared" si="1"/>
        <v>0</v>
      </c>
      <c r="R24" s="43"/>
      <c r="S24" s="44"/>
      <c r="T24" s="43">
        <f t="shared" si="11"/>
        <v>0</v>
      </c>
      <c r="U24" s="29"/>
      <c r="V24" s="30"/>
      <c r="W24" s="29">
        <f t="shared" si="2"/>
        <v>0</v>
      </c>
      <c r="X24" s="29"/>
      <c r="Y24" s="30"/>
      <c r="Z24" s="29">
        <f t="shared" si="6"/>
        <v>0</v>
      </c>
      <c r="AA24" s="31"/>
      <c r="AB24" s="32"/>
      <c r="AC24" s="31">
        <f t="shared" si="3"/>
        <v>0</v>
      </c>
      <c r="AD24" s="31"/>
      <c r="AE24" s="32"/>
      <c r="AF24" s="31">
        <f t="shared" si="7"/>
        <v>0</v>
      </c>
      <c r="AG24" s="45"/>
      <c r="AH24" s="46"/>
      <c r="AI24" s="45">
        <f t="shared" si="4"/>
        <v>0</v>
      </c>
      <c r="AJ24" s="45"/>
      <c r="AK24" s="46"/>
      <c r="AL24" s="45">
        <f t="shared" si="8"/>
        <v>0</v>
      </c>
      <c r="AM24" s="33"/>
      <c r="AN24" s="34"/>
      <c r="AO24" s="33">
        <f t="shared" si="5"/>
        <v>0</v>
      </c>
      <c r="AP24" s="33"/>
      <c r="AQ24" s="34"/>
      <c r="AR24" s="33">
        <f t="shared" si="9"/>
        <v>0</v>
      </c>
      <c r="AS24" s="9"/>
      <c r="AT24" s="9"/>
    </row>
    <row r="25" spans="1:46" s="20" customFormat="1" ht="100.5" customHeight="1" x14ac:dyDescent="0.3">
      <c r="A25" s="15">
        <v>21</v>
      </c>
      <c r="B25" s="100"/>
      <c r="C25" s="9" t="s">
        <v>170</v>
      </c>
      <c r="D25" s="9" t="s">
        <v>142</v>
      </c>
      <c r="E25" s="9" t="s">
        <v>130</v>
      </c>
      <c r="F25" s="9"/>
      <c r="G25" s="9"/>
      <c r="H25" s="9"/>
      <c r="I25" s="41"/>
      <c r="J25" s="42"/>
      <c r="K25" s="41">
        <f t="shared" si="0"/>
        <v>0</v>
      </c>
      <c r="L25" s="41"/>
      <c r="M25" s="42"/>
      <c r="N25" s="41">
        <f t="shared" si="10"/>
        <v>0</v>
      </c>
      <c r="O25" s="43"/>
      <c r="P25" s="44"/>
      <c r="Q25" s="43">
        <f t="shared" si="1"/>
        <v>0</v>
      </c>
      <c r="R25" s="43"/>
      <c r="S25" s="44"/>
      <c r="T25" s="43">
        <f t="shared" si="11"/>
        <v>0</v>
      </c>
      <c r="U25" s="29"/>
      <c r="V25" s="30"/>
      <c r="W25" s="29">
        <f t="shared" si="2"/>
        <v>0</v>
      </c>
      <c r="X25" s="29"/>
      <c r="Y25" s="30"/>
      <c r="Z25" s="29">
        <f t="shared" si="6"/>
        <v>0</v>
      </c>
      <c r="AA25" s="31"/>
      <c r="AB25" s="32"/>
      <c r="AC25" s="31">
        <f t="shared" si="3"/>
        <v>0</v>
      </c>
      <c r="AD25" s="31"/>
      <c r="AE25" s="32"/>
      <c r="AF25" s="31">
        <f t="shared" si="7"/>
        <v>0</v>
      </c>
      <c r="AG25" s="45"/>
      <c r="AH25" s="46"/>
      <c r="AI25" s="45">
        <f t="shared" si="4"/>
        <v>0</v>
      </c>
      <c r="AJ25" s="45"/>
      <c r="AK25" s="46"/>
      <c r="AL25" s="45">
        <f t="shared" si="8"/>
        <v>0</v>
      </c>
      <c r="AM25" s="33"/>
      <c r="AN25" s="34"/>
      <c r="AO25" s="33">
        <f t="shared" si="5"/>
        <v>0</v>
      </c>
      <c r="AP25" s="33"/>
      <c r="AQ25" s="34"/>
      <c r="AR25" s="33">
        <f t="shared" si="9"/>
        <v>0</v>
      </c>
      <c r="AS25" s="9"/>
      <c r="AT25" s="9"/>
    </row>
    <row r="26" spans="1:46" s="20" customFormat="1" ht="52.5" customHeight="1" x14ac:dyDescent="0.3">
      <c r="A26" s="15">
        <v>22</v>
      </c>
      <c r="B26" s="100"/>
      <c r="C26" s="9" t="s">
        <v>171</v>
      </c>
      <c r="D26" s="9"/>
      <c r="E26" s="9" t="s">
        <v>130</v>
      </c>
      <c r="F26" s="9"/>
      <c r="G26" s="9"/>
      <c r="H26" s="9"/>
      <c r="I26" s="41"/>
      <c r="J26" s="42"/>
      <c r="K26" s="41">
        <f t="shared" si="0"/>
        <v>0</v>
      </c>
      <c r="L26" s="41"/>
      <c r="M26" s="42"/>
      <c r="N26" s="41">
        <f t="shared" si="10"/>
        <v>0</v>
      </c>
      <c r="O26" s="43"/>
      <c r="P26" s="44"/>
      <c r="Q26" s="43">
        <f t="shared" si="1"/>
        <v>0</v>
      </c>
      <c r="R26" s="43"/>
      <c r="S26" s="44"/>
      <c r="T26" s="43">
        <f t="shared" si="11"/>
        <v>0</v>
      </c>
      <c r="U26" s="29"/>
      <c r="V26" s="30"/>
      <c r="W26" s="29">
        <f t="shared" si="2"/>
        <v>0</v>
      </c>
      <c r="X26" s="29"/>
      <c r="Y26" s="30"/>
      <c r="Z26" s="29">
        <f t="shared" si="6"/>
        <v>0</v>
      </c>
      <c r="AA26" s="31"/>
      <c r="AB26" s="32"/>
      <c r="AC26" s="31">
        <f t="shared" si="3"/>
        <v>0</v>
      </c>
      <c r="AD26" s="31"/>
      <c r="AE26" s="32"/>
      <c r="AF26" s="31">
        <f t="shared" si="7"/>
        <v>0</v>
      </c>
      <c r="AG26" s="45"/>
      <c r="AH26" s="46"/>
      <c r="AI26" s="45">
        <f t="shared" si="4"/>
        <v>0</v>
      </c>
      <c r="AJ26" s="45"/>
      <c r="AK26" s="46"/>
      <c r="AL26" s="45">
        <f t="shared" si="8"/>
        <v>0</v>
      </c>
      <c r="AM26" s="33"/>
      <c r="AN26" s="34"/>
      <c r="AO26" s="33">
        <f t="shared" si="5"/>
        <v>0</v>
      </c>
      <c r="AP26" s="33"/>
      <c r="AQ26" s="34"/>
      <c r="AR26" s="33">
        <f t="shared" si="9"/>
        <v>0</v>
      </c>
      <c r="AS26" s="9"/>
      <c r="AT26" s="9"/>
    </row>
    <row r="27" spans="1:46" s="20" customFormat="1" ht="52.5" customHeight="1" x14ac:dyDescent="0.3">
      <c r="A27" s="15">
        <v>23</v>
      </c>
      <c r="B27" s="100"/>
      <c r="C27" s="9" t="s">
        <v>172</v>
      </c>
      <c r="D27" s="9"/>
      <c r="E27" s="9" t="s">
        <v>130</v>
      </c>
      <c r="F27" s="9"/>
      <c r="G27" s="9"/>
      <c r="H27" s="9"/>
      <c r="I27" s="41"/>
      <c r="J27" s="42"/>
      <c r="K27" s="41">
        <f t="shared" si="0"/>
        <v>0</v>
      </c>
      <c r="L27" s="41"/>
      <c r="M27" s="42"/>
      <c r="N27" s="41">
        <f t="shared" si="10"/>
        <v>0</v>
      </c>
      <c r="O27" s="43"/>
      <c r="P27" s="44"/>
      <c r="Q27" s="43">
        <f t="shared" si="1"/>
        <v>0</v>
      </c>
      <c r="R27" s="43"/>
      <c r="S27" s="44"/>
      <c r="T27" s="43">
        <f t="shared" si="11"/>
        <v>0</v>
      </c>
      <c r="U27" s="29"/>
      <c r="V27" s="30"/>
      <c r="W27" s="29">
        <f t="shared" si="2"/>
        <v>0</v>
      </c>
      <c r="X27" s="29"/>
      <c r="Y27" s="30"/>
      <c r="Z27" s="29">
        <f t="shared" si="6"/>
        <v>0</v>
      </c>
      <c r="AA27" s="31"/>
      <c r="AB27" s="32"/>
      <c r="AC27" s="31">
        <f t="shared" si="3"/>
        <v>0</v>
      </c>
      <c r="AD27" s="31"/>
      <c r="AE27" s="32"/>
      <c r="AF27" s="31">
        <f t="shared" si="7"/>
        <v>0</v>
      </c>
      <c r="AG27" s="45"/>
      <c r="AH27" s="46"/>
      <c r="AI27" s="45">
        <f t="shared" si="4"/>
        <v>0</v>
      </c>
      <c r="AJ27" s="45"/>
      <c r="AK27" s="46"/>
      <c r="AL27" s="45">
        <f t="shared" si="8"/>
        <v>0</v>
      </c>
      <c r="AM27" s="33"/>
      <c r="AN27" s="34"/>
      <c r="AO27" s="33">
        <f t="shared" si="5"/>
        <v>0</v>
      </c>
      <c r="AP27" s="33"/>
      <c r="AQ27" s="34"/>
      <c r="AR27" s="33">
        <f t="shared" si="9"/>
        <v>0</v>
      </c>
      <c r="AS27" s="9"/>
      <c r="AT27" s="9"/>
    </row>
    <row r="28" spans="1:46" s="20" customFormat="1" ht="52.5" customHeight="1" x14ac:dyDescent="0.3">
      <c r="A28" s="15">
        <v>24</v>
      </c>
      <c r="B28" s="100"/>
      <c r="C28" s="9" t="s">
        <v>144</v>
      </c>
      <c r="D28" s="9"/>
      <c r="E28" s="9" t="s">
        <v>130</v>
      </c>
      <c r="F28" s="9"/>
      <c r="G28" s="9"/>
      <c r="H28" s="9"/>
      <c r="I28" s="41"/>
      <c r="J28" s="42"/>
      <c r="K28" s="41">
        <f t="shared" si="0"/>
        <v>0</v>
      </c>
      <c r="L28" s="41"/>
      <c r="M28" s="42"/>
      <c r="N28" s="41">
        <f t="shared" si="10"/>
        <v>0</v>
      </c>
      <c r="O28" s="43"/>
      <c r="P28" s="44"/>
      <c r="Q28" s="43">
        <f t="shared" si="1"/>
        <v>0</v>
      </c>
      <c r="R28" s="43"/>
      <c r="S28" s="44"/>
      <c r="T28" s="43">
        <f t="shared" si="11"/>
        <v>0</v>
      </c>
      <c r="U28" s="29"/>
      <c r="V28" s="30"/>
      <c r="W28" s="29">
        <f t="shared" si="2"/>
        <v>0</v>
      </c>
      <c r="X28" s="29"/>
      <c r="Y28" s="30"/>
      <c r="Z28" s="29">
        <f t="shared" si="6"/>
        <v>0</v>
      </c>
      <c r="AA28" s="31"/>
      <c r="AB28" s="32"/>
      <c r="AC28" s="31">
        <f t="shared" si="3"/>
        <v>0</v>
      </c>
      <c r="AD28" s="31"/>
      <c r="AE28" s="32"/>
      <c r="AF28" s="31">
        <f t="shared" si="7"/>
        <v>0</v>
      </c>
      <c r="AG28" s="45"/>
      <c r="AH28" s="46"/>
      <c r="AI28" s="45">
        <f t="shared" si="4"/>
        <v>0</v>
      </c>
      <c r="AJ28" s="45"/>
      <c r="AK28" s="46"/>
      <c r="AL28" s="45">
        <f t="shared" si="8"/>
        <v>0</v>
      </c>
      <c r="AM28" s="33"/>
      <c r="AN28" s="34"/>
      <c r="AO28" s="33">
        <f t="shared" si="5"/>
        <v>0</v>
      </c>
      <c r="AP28" s="33"/>
      <c r="AQ28" s="34"/>
      <c r="AR28" s="33">
        <f t="shared" si="9"/>
        <v>0</v>
      </c>
      <c r="AS28" s="9"/>
      <c r="AT28" s="9"/>
    </row>
    <row r="29" spans="1:46" s="20" customFormat="1" ht="70.5" customHeight="1" x14ac:dyDescent="0.3">
      <c r="A29" s="15">
        <v>25</v>
      </c>
      <c r="B29" s="100"/>
      <c r="C29" s="9" t="s">
        <v>145</v>
      </c>
      <c r="D29" s="9"/>
      <c r="E29" s="9" t="s">
        <v>130</v>
      </c>
      <c r="F29" s="9"/>
      <c r="G29" s="9"/>
      <c r="H29" s="9"/>
      <c r="I29" s="41"/>
      <c r="J29" s="42"/>
      <c r="K29" s="41">
        <f t="shared" si="0"/>
        <v>0</v>
      </c>
      <c r="L29" s="41"/>
      <c r="M29" s="42"/>
      <c r="N29" s="41">
        <f t="shared" si="10"/>
        <v>0</v>
      </c>
      <c r="O29" s="43"/>
      <c r="P29" s="44"/>
      <c r="Q29" s="43">
        <f t="shared" si="1"/>
        <v>0</v>
      </c>
      <c r="R29" s="43"/>
      <c r="S29" s="44"/>
      <c r="T29" s="43">
        <f t="shared" si="11"/>
        <v>0</v>
      </c>
      <c r="U29" s="29"/>
      <c r="V29" s="30"/>
      <c r="W29" s="29">
        <f t="shared" si="2"/>
        <v>0</v>
      </c>
      <c r="X29" s="29"/>
      <c r="Y29" s="30"/>
      <c r="Z29" s="29">
        <f t="shared" si="6"/>
        <v>0</v>
      </c>
      <c r="AA29" s="31"/>
      <c r="AB29" s="32"/>
      <c r="AC29" s="31">
        <f t="shared" si="3"/>
        <v>0</v>
      </c>
      <c r="AD29" s="31"/>
      <c r="AE29" s="32"/>
      <c r="AF29" s="31">
        <f t="shared" si="7"/>
        <v>0</v>
      </c>
      <c r="AG29" s="45"/>
      <c r="AH29" s="46"/>
      <c r="AI29" s="45">
        <f t="shared" si="4"/>
        <v>0</v>
      </c>
      <c r="AJ29" s="45"/>
      <c r="AK29" s="46"/>
      <c r="AL29" s="45">
        <f t="shared" si="8"/>
        <v>0</v>
      </c>
      <c r="AM29" s="33"/>
      <c r="AN29" s="34"/>
      <c r="AO29" s="33">
        <f t="shared" si="5"/>
        <v>0</v>
      </c>
      <c r="AP29" s="33"/>
      <c r="AQ29" s="34"/>
      <c r="AR29" s="33">
        <f t="shared" si="9"/>
        <v>0</v>
      </c>
      <c r="AS29" s="9"/>
      <c r="AT29" s="9"/>
    </row>
    <row r="30" spans="1:46" s="20" customFormat="1" ht="50.25" customHeight="1" x14ac:dyDescent="0.3">
      <c r="A30" s="15">
        <v>26</v>
      </c>
      <c r="B30" s="100"/>
      <c r="C30" s="12" t="s">
        <v>146</v>
      </c>
      <c r="D30" s="9"/>
      <c r="E30" s="9" t="s">
        <v>147</v>
      </c>
      <c r="F30" s="9"/>
      <c r="G30" s="9"/>
      <c r="H30" s="9"/>
      <c r="I30" s="41"/>
      <c r="J30" s="42"/>
      <c r="K30" s="41">
        <f t="shared" si="0"/>
        <v>0</v>
      </c>
      <c r="L30" s="41"/>
      <c r="M30" s="42"/>
      <c r="N30" s="41">
        <f t="shared" si="10"/>
        <v>0</v>
      </c>
      <c r="O30" s="43"/>
      <c r="P30" s="44"/>
      <c r="Q30" s="43">
        <f t="shared" si="1"/>
        <v>0</v>
      </c>
      <c r="R30" s="43"/>
      <c r="S30" s="44"/>
      <c r="T30" s="43">
        <f t="shared" si="11"/>
        <v>0</v>
      </c>
      <c r="U30" s="29"/>
      <c r="V30" s="30"/>
      <c r="W30" s="29">
        <f t="shared" si="2"/>
        <v>0</v>
      </c>
      <c r="X30" s="29"/>
      <c r="Y30" s="30"/>
      <c r="Z30" s="29">
        <f t="shared" si="6"/>
        <v>0</v>
      </c>
      <c r="AA30" s="31"/>
      <c r="AB30" s="32"/>
      <c r="AC30" s="31">
        <f t="shared" si="3"/>
        <v>0</v>
      </c>
      <c r="AD30" s="31"/>
      <c r="AE30" s="32"/>
      <c r="AF30" s="31">
        <f t="shared" si="7"/>
        <v>0</v>
      </c>
      <c r="AG30" s="45"/>
      <c r="AH30" s="46"/>
      <c r="AI30" s="45">
        <f t="shared" si="4"/>
        <v>0</v>
      </c>
      <c r="AJ30" s="45"/>
      <c r="AK30" s="46"/>
      <c r="AL30" s="45">
        <f t="shared" si="8"/>
        <v>0</v>
      </c>
      <c r="AM30" s="33"/>
      <c r="AN30" s="34"/>
      <c r="AO30" s="33">
        <f t="shared" si="5"/>
        <v>0</v>
      </c>
      <c r="AP30" s="33"/>
      <c r="AQ30" s="34"/>
      <c r="AR30" s="33">
        <f t="shared" si="9"/>
        <v>0</v>
      </c>
      <c r="AS30" s="9"/>
      <c r="AT30" s="9"/>
    </row>
    <row r="31" spans="1:46" s="35" customFormat="1" ht="52.5" customHeight="1" x14ac:dyDescent="0.3">
      <c r="A31" s="140" t="s">
        <v>173</v>
      </c>
      <c r="B31" s="141"/>
      <c r="C31" s="141"/>
      <c r="D31" s="141"/>
      <c r="E31" s="141"/>
      <c r="F31" s="141"/>
      <c r="G31" s="141"/>
      <c r="H31" s="142"/>
      <c r="I31" s="143">
        <f>I32/(1+J30)</f>
        <v>0</v>
      </c>
      <c r="J31" s="144"/>
      <c r="K31" s="145"/>
      <c r="L31" s="146"/>
      <c r="M31" s="147"/>
      <c r="N31" s="148"/>
      <c r="O31" s="149">
        <f>O32/(1+P30)</f>
        <v>0</v>
      </c>
      <c r="P31" s="150"/>
      <c r="Q31" s="151"/>
      <c r="R31" s="152"/>
      <c r="S31" s="153"/>
      <c r="T31" s="154"/>
      <c r="U31" s="125">
        <f>U32/(1+V30)</f>
        <v>0</v>
      </c>
      <c r="V31" s="126"/>
      <c r="W31" s="127"/>
      <c r="X31" s="128"/>
      <c r="Y31" s="129"/>
      <c r="Z31" s="130"/>
      <c r="AA31" s="131">
        <f>AA32/(1+AB30)</f>
        <v>0</v>
      </c>
      <c r="AB31" s="132"/>
      <c r="AC31" s="133"/>
      <c r="AD31" s="134"/>
      <c r="AE31" s="135"/>
      <c r="AF31" s="136"/>
      <c r="AG31" s="137">
        <f>AG32/(1+AH30)</f>
        <v>0</v>
      </c>
      <c r="AH31" s="138"/>
      <c r="AI31" s="139"/>
      <c r="AJ31" s="113"/>
      <c r="AK31" s="114"/>
      <c r="AL31" s="115"/>
      <c r="AM31" s="116">
        <f>AM32/(1+AN30)</f>
        <v>0</v>
      </c>
      <c r="AN31" s="117"/>
      <c r="AO31" s="118"/>
      <c r="AP31" s="119"/>
      <c r="AQ31" s="120"/>
      <c r="AR31" s="121"/>
      <c r="AS31" s="10"/>
      <c r="AT31" s="10"/>
    </row>
    <row r="32" spans="1:46" s="35" customFormat="1" ht="52.5" customHeight="1" x14ac:dyDescent="0.3">
      <c r="A32" s="140" t="s">
        <v>174</v>
      </c>
      <c r="B32" s="141"/>
      <c r="C32" s="141"/>
      <c r="D32" s="141"/>
      <c r="E32" s="141"/>
      <c r="F32" s="141"/>
      <c r="G32" s="141"/>
      <c r="H32" s="142"/>
      <c r="I32" s="143">
        <f>SUM(K5:K30)</f>
        <v>0</v>
      </c>
      <c r="J32" s="144"/>
      <c r="K32" s="145"/>
      <c r="L32" s="146"/>
      <c r="M32" s="147"/>
      <c r="N32" s="148"/>
      <c r="O32" s="149">
        <f>SUM(Q5:Q30)</f>
        <v>0</v>
      </c>
      <c r="P32" s="150"/>
      <c r="Q32" s="151"/>
      <c r="R32" s="152"/>
      <c r="S32" s="153"/>
      <c r="T32" s="154"/>
      <c r="U32" s="125">
        <f>SUM(W5:W30)</f>
        <v>0</v>
      </c>
      <c r="V32" s="126"/>
      <c r="W32" s="127"/>
      <c r="X32" s="128"/>
      <c r="Y32" s="129"/>
      <c r="Z32" s="130"/>
      <c r="AA32" s="131">
        <f>SUM(AC5:AC30)</f>
        <v>0</v>
      </c>
      <c r="AB32" s="132"/>
      <c r="AC32" s="133"/>
      <c r="AD32" s="134"/>
      <c r="AE32" s="135"/>
      <c r="AF32" s="136"/>
      <c r="AG32" s="137">
        <f>SUM(AI5:AI30)</f>
        <v>0</v>
      </c>
      <c r="AH32" s="138"/>
      <c r="AI32" s="139"/>
      <c r="AJ32" s="113"/>
      <c r="AK32" s="114"/>
      <c r="AL32" s="115"/>
      <c r="AM32" s="116">
        <f>SUM(AO5:AO30)</f>
        <v>0</v>
      </c>
      <c r="AN32" s="117"/>
      <c r="AO32" s="118"/>
      <c r="AP32" s="119"/>
      <c r="AQ32" s="120"/>
      <c r="AR32" s="121"/>
      <c r="AS32" s="10"/>
      <c r="AT32" s="10"/>
    </row>
    <row r="33" s="20" customFormat="1" ht="52.5" customHeight="1" x14ac:dyDescent="0.3"/>
    <row r="34" s="20" customFormat="1" ht="52.5" customHeight="1" x14ac:dyDescent="0.3"/>
    <row r="35" s="20" customFormat="1" ht="69.75" customHeight="1" x14ac:dyDescent="0.3"/>
    <row r="36" s="20" customFormat="1" ht="52.5" customHeight="1" x14ac:dyDescent="0.3"/>
    <row r="37" s="20" customFormat="1" ht="52.5" customHeight="1" x14ac:dyDescent="0.3"/>
    <row r="38" s="20" customFormat="1" ht="52.5" customHeight="1" x14ac:dyDescent="0.3"/>
    <row r="39" s="20" customFormat="1" ht="52.5" customHeight="1" x14ac:dyDescent="0.3"/>
    <row r="40" s="20" customFormat="1" ht="52.5" customHeight="1" x14ac:dyDescent="0.3"/>
    <row r="41" s="20" customFormat="1" ht="52.5" customHeight="1" x14ac:dyDescent="0.3"/>
    <row r="42" s="20" customFormat="1" ht="52.5" customHeight="1" x14ac:dyDescent="0.3"/>
    <row r="43" s="20" customFormat="1" ht="52.5" customHeight="1" x14ac:dyDescent="0.3"/>
    <row r="44" s="20" customFormat="1" ht="52.5" customHeight="1" x14ac:dyDescent="0.3"/>
  </sheetData>
  <autoFilter ref="A4:AU32" xr:uid="{00000000-0009-0000-0000-000003000000}"/>
  <mergeCells count="61">
    <mergeCell ref="A1:AT1"/>
    <mergeCell ref="I2:N2"/>
    <mergeCell ref="O2:T2"/>
    <mergeCell ref="U2:Z2"/>
    <mergeCell ref="AA2:AF2"/>
    <mergeCell ref="AG2:AL2"/>
    <mergeCell ref="AM2:AR2"/>
    <mergeCell ref="AD3:AF3"/>
    <mergeCell ref="AG3:AI3"/>
    <mergeCell ref="AJ3:AL3"/>
    <mergeCell ref="I3:K3"/>
    <mergeCell ref="L3:N3"/>
    <mergeCell ref="O3:Q3"/>
    <mergeCell ref="R3:T3"/>
    <mergeCell ref="U3:W3"/>
    <mergeCell ref="AD31:AF31"/>
    <mergeCell ref="AG31:AI31"/>
    <mergeCell ref="AJ31:AL31"/>
    <mergeCell ref="AM31:AO31"/>
    <mergeCell ref="AP31:AR31"/>
    <mergeCell ref="AD32:AF32"/>
    <mergeCell ref="AG32:AI32"/>
    <mergeCell ref="A32:H32"/>
    <mergeCell ref="I32:K32"/>
    <mergeCell ref="L32:N32"/>
    <mergeCell ref="O32:Q32"/>
    <mergeCell ref="R32:T32"/>
    <mergeCell ref="G2:G4"/>
    <mergeCell ref="H2:H4"/>
    <mergeCell ref="U32:W32"/>
    <mergeCell ref="X32:Z32"/>
    <mergeCell ref="AA32:AC32"/>
    <mergeCell ref="A31:H31"/>
    <mergeCell ref="I31:K31"/>
    <mergeCell ref="L31:N31"/>
    <mergeCell ref="O31:Q31"/>
    <mergeCell ref="R31:T31"/>
    <mergeCell ref="U31:W31"/>
    <mergeCell ref="X31:Z31"/>
    <mergeCell ref="AA31:AC31"/>
    <mergeCell ref="X3:Z3"/>
    <mergeCell ref="AA3:AC3"/>
    <mergeCell ref="B17:B30"/>
    <mergeCell ref="C2:C4"/>
    <mergeCell ref="D2:D4"/>
    <mergeCell ref="E2:E4"/>
    <mergeCell ref="F2:F4"/>
    <mergeCell ref="A2:A4"/>
    <mergeCell ref="B2:B4"/>
    <mergeCell ref="B5:B10"/>
    <mergeCell ref="B11:B12"/>
    <mergeCell ref="B13:B16"/>
    <mergeCell ref="AS3:AS4"/>
    <mergeCell ref="AT3:AT4"/>
    <mergeCell ref="AT5:AT8"/>
    <mergeCell ref="AU4:AU16"/>
    <mergeCell ref="AJ32:AL32"/>
    <mergeCell ref="AM32:AO32"/>
    <mergeCell ref="AP32:AR32"/>
    <mergeCell ref="AM3:AO3"/>
    <mergeCell ref="AP3:AR3"/>
  </mergeCells>
  <phoneticPr fontId="21" type="noConversion"/>
  <pageMargins left="0.7" right="0.7" top="0.75" bottom="0.75" header="0.3" footer="0.3"/>
  <pageSetup scale="63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20"/>
  <sheetViews>
    <sheetView workbookViewId="0">
      <pane xSplit="6" ySplit="4" topLeftCell="G5" activePane="bottomRight" state="frozen"/>
      <selection pane="topRight"/>
      <selection pane="bottomLeft"/>
      <selection pane="bottomRight" activeCell="D9" sqref="D9"/>
    </sheetView>
  </sheetViews>
  <sheetFormatPr defaultColWidth="10.08203125" defaultRowHeight="14" x14ac:dyDescent="0.3"/>
  <cols>
    <col min="1" max="1" width="6.25" style="21" customWidth="1"/>
    <col min="2" max="2" width="9.58203125" style="21" customWidth="1"/>
    <col min="3" max="3" width="25.75" style="21" customWidth="1"/>
    <col min="4" max="4" width="25.83203125" style="21" customWidth="1"/>
    <col min="5" max="5" width="8.08203125" style="21" customWidth="1"/>
    <col min="6" max="6" width="25.83203125" style="21" customWidth="1"/>
    <col min="7" max="8" width="9.58203125" style="21" customWidth="1"/>
    <col min="9" max="9" width="11.4140625" style="21" customWidth="1"/>
    <col min="10" max="12" width="9.58203125" style="21" customWidth="1"/>
    <col min="13" max="20" width="9.58203125" style="21" hidden="1" customWidth="1"/>
    <col min="21" max="21" width="11.25" style="21" hidden="1" customWidth="1"/>
    <col min="22" max="26" width="9.58203125" style="21" hidden="1" customWidth="1"/>
    <col min="27" max="27" width="11.25" style="21" hidden="1" customWidth="1"/>
    <col min="28" max="30" width="9.58203125" style="21" hidden="1" customWidth="1"/>
    <col min="31" max="31" width="3.25" style="21" customWidth="1"/>
    <col min="32" max="16384" width="10.08203125" style="21"/>
  </cols>
  <sheetData>
    <row r="1" spans="1:30" ht="27" customHeight="1" x14ac:dyDescent="0.3">
      <c r="A1" s="91" t="s">
        <v>175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</row>
    <row r="2" spans="1:30" ht="27" customHeight="1" x14ac:dyDescent="0.3">
      <c r="A2" s="179" t="s">
        <v>42</v>
      </c>
      <c r="B2" s="179" t="s">
        <v>43</v>
      </c>
      <c r="C2" s="179" t="s">
        <v>44</v>
      </c>
      <c r="D2" s="179" t="s">
        <v>45</v>
      </c>
      <c r="E2" s="179" t="s">
        <v>46</v>
      </c>
      <c r="F2" s="179" t="s">
        <v>176</v>
      </c>
      <c r="G2" s="72" t="s">
        <v>47</v>
      </c>
      <c r="H2" s="72"/>
      <c r="I2" s="72"/>
      <c r="J2" s="72"/>
      <c r="K2" s="72"/>
      <c r="L2" s="72"/>
      <c r="M2" s="167" t="s">
        <v>20</v>
      </c>
      <c r="N2" s="168"/>
      <c r="O2" s="168"/>
      <c r="P2" s="168"/>
      <c r="Q2" s="168"/>
      <c r="R2" s="169"/>
      <c r="S2" s="170" t="s">
        <v>21</v>
      </c>
      <c r="T2" s="171"/>
      <c r="U2" s="171"/>
      <c r="V2" s="171"/>
      <c r="W2" s="171"/>
      <c r="X2" s="172"/>
      <c r="Y2" s="176" t="s">
        <v>23</v>
      </c>
      <c r="Z2" s="177"/>
      <c r="AA2" s="177"/>
      <c r="AB2" s="177"/>
      <c r="AC2" s="177"/>
      <c r="AD2" s="178"/>
    </row>
    <row r="3" spans="1:30" ht="45" customHeight="1" x14ac:dyDescent="0.3">
      <c r="A3" s="179"/>
      <c r="B3" s="179"/>
      <c r="C3" s="179"/>
      <c r="D3" s="179"/>
      <c r="E3" s="179"/>
      <c r="F3" s="179"/>
      <c r="G3" s="72" t="s">
        <v>177</v>
      </c>
      <c r="H3" s="72"/>
      <c r="I3" s="72"/>
      <c r="J3" s="72" t="s">
        <v>178</v>
      </c>
      <c r="K3" s="72"/>
      <c r="L3" s="72"/>
      <c r="M3" s="156" t="s">
        <v>177</v>
      </c>
      <c r="N3" s="156"/>
      <c r="O3" s="156"/>
      <c r="P3" s="156" t="s">
        <v>178</v>
      </c>
      <c r="Q3" s="156"/>
      <c r="R3" s="156"/>
      <c r="S3" s="157" t="s">
        <v>177</v>
      </c>
      <c r="T3" s="157"/>
      <c r="U3" s="157"/>
      <c r="V3" s="157" t="s">
        <v>178</v>
      </c>
      <c r="W3" s="157"/>
      <c r="X3" s="157"/>
      <c r="Y3" s="155" t="s">
        <v>177</v>
      </c>
      <c r="Z3" s="155"/>
      <c r="AA3" s="155"/>
      <c r="AB3" s="155" t="s">
        <v>178</v>
      </c>
      <c r="AC3" s="155"/>
      <c r="AD3" s="155"/>
    </row>
    <row r="4" spans="1:30" ht="27" customHeight="1" x14ac:dyDescent="0.3">
      <c r="A4" s="179"/>
      <c r="B4" s="179"/>
      <c r="C4" s="179"/>
      <c r="D4" s="179"/>
      <c r="E4" s="179"/>
      <c r="F4" s="179"/>
      <c r="G4" s="13" t="s">
        <v>48</v>
      </c>
      <c r="H4" s="13" t="s">
        <v>99</v>
      </c>
      <c r="I4" s="13" t="s">
        <v>100</v>
      </c>
      <c r="J4" s="13" t="s">
        <v>48</v>
      </c>
      <c r="K4" s="13" t="s">
        <v>99</v>
      </c>
      <c r="L4" s="13" t="s">
        <v>100</v>
      </c>
      <c r="M4" s="26" t="s">
        <v>48</v>
      </c>
      <c r="N4" s="26" t="s">
        <v>99</v>
      </c>
      <c r="O4" s="26" t="s">
        <v>100</v>
      </c>
      <c r="P4" s="26" t="s">
        <v>48</v>
      </c>
      <c r="Q4" s="26" t="s">
        <v>99</v>
      </c>
      <c r="R4" s="26" t="s">
        <v>50</v>
      </c>
      <c r="S4" s="27" t="s">
        <v>48</v>
      </c>
      <c r="T4" s="27" t="s">
        <v>99</v>
      </c>
      <c r="U4" s="27" t="s">
        <v>100</v>
      </c>
      <c r="V4" s="27" t="s">
        <v>48</v>
      </c>
      <c r="W4" s="27" t="s">
        <v>99</v>
      </c>
      <c r="X4" s="27" t="s">
        <v>50</v>
      </c>
      <c r="Y4" s="28" t="s">
        <v>48</v>
      </c>
      <c r="Z4" s="28" t="s">
        <v>99</v>
      </c>
      <c r="AA4" s="28" t="s">
        <v>100</v>
      </c>
      <c r="AB4" s="28" t="s">
        <v>48</v>
      </c>
      <c r="AC4" s="28" t="s">
        <v>99</v>
      </c>
      <c r="AD4" s="28" t="s">
        <v>50</v>
      </c>
    </row>
    <row r="5" spans="1:30" s="20" customFormat="1" ht="50.25" customHeight="1" x14ac:dyDescent="0.3">
      <c r="A5" s="15">
        <v>1</v>
      </c>
      <c r="B5" s="99" t="s">
        <v>179</v>
      </c>
      <c r="C5" s="12" t="s">
        <v>180</v>
      </c>
      <c r="D5" s="12" t="s">
        <v>181</v>
      </c>
      <c r="E5" s="9" t="s">
        <v>182</v>
      </c>
      <c r="F5" s="9"/>
      <c r="G5" s="16"/>
      <c r="H5" s="24" t="s">
        <v>55</v>
      </c>
      <c r="I5" s="16"/>
      <c r="J5" s="16"/>
      <c r="K5" s="24" t="s">
        <v>55</v>
      </c>
      <c r="L5" s="16"/>
      <c r="M5" s="29"/>
      <c r="N5" s="30"/>
      <c r="O5" s="29">
        <v>0</v>
      </c>
      <c r="P5" s="29"/>
      <c r="Q5" s="30"/>
      <c r="R5" s="29">
        <v>0</v>
      </c>
      <c r="S5" s="31"/>
      <c r="T5" s="32"/>
      <c r="U5" s="31">
        <v>0</v>
      </c>
      <c r="V5" s="31"/>
      <c r="W5" s="32"/>
      <c r="X5" s="31">
        <v>0</v>
      </c>
      <c r="Y5" s="33"/>
      <c r="Z5" s="34"/>
      <c r="AA5" s="33">
        <v>0</v>
      </c>
      <c r="AB5" s="33"/>
      <c r="AC5" s="34"/>
      <c r="AD5" s="33">
        <v>0</v>
      </c>
    </row>
    <row r="6" spans="1:30" s="20" customFormat="1" ht="58.5" customHeight="1" x14ac:dyDescent="0.3">
      <c r="A6" s="15">
        <v>2</v>
      </c>
      <c r="B6" s="99"/>
      <c r="C6" s="12" t="s">
        <v>183</v>
      </c>
      <c r="D6" s="9" t="s">
        <v>184</v>
      </c>
      <c r="E6" s="9" t="s">
        <v>54</v>
      </c>
      <c r="F6" s="9"/>
      <c r="G6" s="16"/>
      <c r="H6" s="24" t="s">
        <v>55</v>
      </c>
      <c r="I6" s="16"/>
      <c r="J6" s="16"/>
      <c r="K6" s="24" t="s">
        <v>55</v>
      </c>
      <c r="L6" s="16"/>
      <c r="M6" s="29"/>
      <c r="N6" s="30"/>
      <c r="O6" s="29">
        <v>0</v>
      </c>
      <c r="P6" s="29"/>
      <c r="Q6" s="30"/>
      <c r="R6" s="29">
        <v>0</v>
      </c>
      <c r="S6" s="31"/>
      <c r="T6" s="32"/>
      <c r="U6" s="31">
        <v>0</v>
      </c>
      <c r="V6" s="31"/>
      <c r="W6" s="32"/>
      <c r="X6" s="31">
        <v>0</v>
      </c>
      <c r="Y6" s="33"/>
      <c r="Z6" s="34"/>
      <c r="AA6" s="33">
        <v>0</v>
      </c>
      <c r="AB6" s="33"/>
      <c r="AC6" s="34"/>
      <c r="AD6" s="33">
        <v>0</v>
      </c>
    </row>
    <row r="7" spans="1:30" s="20" customFormat="1" ht="49.5" customHeight="1" x14ac:dyDescent="0.3">
      <c r="A7" s="73" t="s">
        <v>185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30" s="20" customFormat="1" ht="52.5" customHeight="1" x14ac:dyDescent="0.3"/>
    <row r="9" spans="1:30" s="20" customFormat="1" ht="52.5" customHeight="1" x14ac:dyDescent="0.3"/>
    <row r="10" spans="1:30" s="20" customFormat="1" ht="52.5" customHeight="1" x14ac:dyDescent="0.3"/>
    <row r="11" spans="1:30" s="20" customFormat="1" ht="69.75" customHeight="1" x14ac:dyDescent="0.3"/>
    <row r="12" spans="1:30" s="20" customFormat="1" ht="52.5" customHeight="1" x14ac:dyDescent="0.3"/>
    <row r="13" spans="1:30" s="20" customFormat="1" ht="52.5" customHeight="1" x14ac:dyDescent="0.3"/>
    <row r="14" spans="1:30" s="20" customFormat="1" ht="52.5" customHeight="1" x14ac:dyDescent="0.3"/>
    <row r="15" spans="1:30" s="20" customFormat="1" ht="52.5" customHeight="1" x14ac:dyDescent="0.3"/>
    <row r="16" spans="1:30" s="20" customFormat="1" ht="52.5" customHeight="1" x14ac:dyDescent="0.3"/>
    <row r="17" s="20" customFormat="1" ht="52.5" customHeight="1" x14ac:dyDescent="0.3"/>
    <row r="18" s="20" customFormat="1" ht="52.5" customHeight="1" x14ac:dyDescent="0.3"/>
    <row r="19" s="20" customFormat="1" ht="52.5" customHeight="1" x14ac:dyDescent="0.3"/>
    <row r="20" s="20" customFormat="1" ht="52.5" customHeight="1" x14ac:dyDescent="0.3"/>
  </sheetData>
  <mergeCells count="21">
    <mergeCell ref="A1:AD1"/>
    <mergeCell ref="G2:L2"/>
    <mergeCell ref="M2:R2"/>
    <mergeCell ref="S2:X2"/>
    <mergeCell ref="Y2:AD2"/>
    <mergeCell ref="V3:X3"/>
    <mergeCell ref="Y3:AA3"/>
    <mergeCell ref="AB3:AD3"/>
    <mergeCell ref="A7:L7"/>
    <mergeCell ref="A2:A4"/>
    <mergeCell ref="B2:B4"/>
    <mergeCell ref="B5:B6"/>
    <mergeCell ref="C2:C4"/>
    <mergeCell ref="D2:D4"/>
    <mergeCell ref="E2:E4"/>
    <mergeCell ref="F2:F4"/>
    <mergeCell ref="G3:I3"/>
    <mergeCell ref="J3:L3"/>
    <mergeCell ref="M3:O3"/>
    <mergeCell ref="P3:R3"/>
    <mergeCell ref="S3:U3"/>
  </mergeCells>
  <phoneticPr fontId="21" type="noConversion"/>
  <pageMargins left="0.7" right="0.7" top="0.75" bottom="0.75" header="0.3" footer="0.3"/>
  <pageSetup scale="63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0"/>
  <sheetViews>
    <sheetView zoomScale="85" zoomScaleNormal="85" workbookViewId="0">
      <pane xSplit="6" ySplit="4" topLeftCell="G7" activePane="bottomRight" state="frozen"/>
      <selection pane="topRight"/>
      <selection pane="bottomLeft"/>
      <selection pane="bottomRight" activeCell="Q12" sqref="Q12"/>
    </sheetView>
  </sheetViews>
  <sheetFormatPr defaultColWidth="10.08203125" defaultRowHeight="14" x14ac:dyDescent="0.3"/>
  <cols>
    <col min="1" max="1" width="6.25" style="1" customWidth="1"/>
    <col min="2" max="2" width="11.5" style="21" customWidth="1"/>
    <col min="3" max="3" width="13.5" style="1" customWidth="1"/>
    <col min="4" max="4" width="42.58203125" style="1" customWidth="1"/>
    <col min="5" max="7" width="8.08203125" style="1" customWidth="1"/>
    <col min="8" max="9" width="10.58203125" style="1" customWidth="1"/>
    <col min="10" max="10" width="11.83203125" style="1" customWidth="1"/>
    <col min="11" max="16" width="10.5" style="1" customWidth="1"/>
    <col min="17" max="16384" width="10.08203125" style="1"/>
  </cols>
  <sheetData>
    <row r="1" spans="1:17" ht="27" customHeight="1" x14ac:dyDescent="0.3">
      <c r="A1" s="180" t="s">
        <v>186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</row>
    <row r="2" spans="1:17" ht="27" customHeight="1" x14ac:dyDescent="0.3">
      <c r="A2" s="179" t="s">
        <v>42</v>
      </c>
      <c r="B2" s="179" t="s">
        <v>43</v>
      </c>
      <c r="C2" s="179" t="s">
        <v>44</v>
      </c>
      <c r="D2" s="179" t="s">
        <v>45</v>
      </c>
      <c r="E2" s="179" t="s">
        <v>46</v>
      </c>
      <c r="F2" s="179" t="s">
        <v>94</v>
      </c>
      <c r="G2" s="122" t="s">
        <v>95</v>
      </c>
      <c r="H2" s="72" t="s">
        <v>47</v>
      </c>
      <c r="I2" s="72"/>
      <c r="J2" s="72"/>
      <c r="K2" s="72"/>
      <c r="L2" s="72"/>
      <c r="M2" s="72"/>
      <c r="N2" s="72"/>
      <c r="O2" s="72"/>
      <c r="P2" s="72"/>
      <c r="Q2" s="74" t="s">
        <v>187</v>
      </c>
    </row>
    <row r="3" spans="1:17" ht="43" customHeight="1" x14ac:dyDescent="0.3">
      <c r="A3" s="179"/>
      <c r="B3" s="179"/>
      <c r="C3" s="179"/>
      <c r="D3" s="179"/>
      <c r="E3" s="179"/>
      <c r="F3" s="179"/>
      <c r="G3" s="123"/>
      <c r="H3" s="72" t="s">
        <v>96</v>
      </c>
      <c r="I3" s="72"/>
      <c r="J3" s="72"/>
      <c r="K3" s="72" t="s">
        <v>188</v>
      </c>
      <c r="L3" s="72"/>
      <c r="M3" s="72"/>
      <c r="N3" s="72" t="s">
        <v>189</v>
      </c>
      <c r="O3" s="72"/>
      <c r="P3" s="72"/>
      <c r="Q3" s="74"/>
    </row>
    <row r="4" spans="1:17" ht="27" customHeight="1" x14ac:dyDescent="0.3">
      <c r="A4" s="179"/>
      <c r="B4" s="179"/>
      <c r="C4" s="179"/>
      <c r="D4" s="179"/>
      <c r="E4" s="179"/>
      <c r="F4" s="179"/>
      <c r="G4" s="124"/>
      <c r="H4" s="13" t="s">
        <v>48</v>
      </c>
      <c r="I4" s="13" t="s">
        <v>99</v>
      </c>
      <c r="J4" s="13" t="s">
        <v>100</v>
      </c>
      <c r="K4" s="13" t="s">
        <v>48</v>
      </c>
      <c r="L4" s="13" t="s">
        <v>99</v>
      </c>
      <c r="M4" s="13" t="s">
        <v>50</v>
      </c>
      <c r="N4" s="13" t="s">
        <v>48</v>
      </c>
      <c r="O4" s="13" t="s">
        <v>99</v>
      </c>
      <c r="P4" s="22" t="s">
        <v>50</v>
      </c>
      <c r="Q4" s="74"/>
    </row>
    <row r="5" spans="1:17" s="2" customFormat="1" ht="57.75" customHeight="1" x14ac:dyDescent="0.3">
      <c r="A5" s="15">
        <f>ROW()-4</f>
        <v>1</v>
      </c>
      <c r="B5" s="111" t="s">
        <v>190</v>
      </c>
      <c r="C5" s="11" t="s">
        <v>191</v>
      </c>
      <c r="D5" s="8" t="s">
        <v>192</v>
      </c>
      <c r="E5" s="12" t="s">
        <v>116</v>
      </c>
      <c r="F5" s="12"/>
      <c r="G5" s="12"/>
      <c r="H5" s="23"/>
      <c r="I5" s="24" t="s">
        <v>55</v>
      </c>
      <c r="J5" s="23"/>
      <c r="K5" s="23"/>
      <c r="L5" s="24" t="s">
        <v>55</v>
      </c>
      <c r="M5" s="23"/>
      <c r="N5" s="23"/>
      <c r="O5" s="24" t="s">
        <v>55</v>
      </c>
      <c r="P5" s="25"/>
      <c r="Q5" s="8"/>
    </row>
    <row r="6" spans="1:17" s="2" customFormat="1" ht="98.5" customHeight="1" x14ac:dyDescent="0.3">
      <c r="A6" s="15">
        <f t="shared" ref="A6:A21" si="0">ROW()-4</f>
        <v>2</v>
      </c>
      <c r="B6" s="111"/>
      <c r="C6" s="11" t="s">
        <v>193</v>
      </c>
      <c r="D6" s="11" t="s">
        <v>194</v>
      </c>
      <c r="E6" s="12" t="s">
        <v>60</v>
      </c>
      <c r="F6" s="12"/>
      <c r="G6" s="12"/>
      <c r="H6" s="23"/>
      <c r="I6" s="24" t="s">
        <v>55</v>
      </c>
      <c r="J6" s="23"/>
      <c r="K6" s="23"/>
      <c r="L6" s="24" t="s">
        <v>55</v>
      </c>
      <c r="M6" s="23"/>
      <c r="N6" s="23"/>
      <c r="O6" s="24" t="s">
        <v>55</v>
      </c>
      <c r="P6" s="23"/>
      <c r="Q6" s="8"/>
    </row>
    <row r="7" spans="1:17" s="2" customFormat="1" ht="57.75" customHeight="1" x14ac:dyDescent="0.3">
      <c r="A7" s="15">
        <f t="shared" si="0"/>
        <v>3</v>
      </c>
      <c r="B7" s="111"/>
      <c r="C7" s="11" t="s">
        <v>195</v>
      </c>
      <c r="D7" s="11" t="s">
        <v>196</v>
      </c>
      <c r="E7" s="12" t="s">
        <v>116</v>
      </c>
      <c r="F7" s="12"/>
      <c r="G7" s="12"/>
      <c r="H7" s="23"/>
      <c r="I7" s="24" t="s">
        <v>55</v>
      </c>
      <c r="J7" s="23"/>
      <c r="K7" s="23"/>
      <c r="L7" s="24" t="s">
        <v>55</v>
      </c>
      <c r="M7" s="23"/>
      <c r="N7" s="23"/>
      <c r="O7" s="24" t="s">
        <v>55</v>
      </c>
      <c r="P7" s="23"/>
      <c r="Q7" s="8"/>
    </row>
    <row r="8" spans="1:17" s="2" customFormat="1" ht="57.75" customHeight="1" x14ac:dyDescent="0.3">
      <c r="A8" s="15">
        <f t="shared" si="0"/>
        <v>4</v>
      </c>
      <c r="B8" s="111"/>
      <c r="C8" s="8" t="s">
        <v>197</v>
      </c>
      <c r="D8" s="11" t="s">
        <v>198</v>
      </c>
      <c r="E8" s="9" t="s">
        <v>116</v>
      </c>
      <c r="F8" s="9"/>
      <c r="G8" s="9"/>
      <c r="H8" s="23"/>
      <c r="I8" s="24" t="s">
        <v>55</v>
      </c>
      <c r="J8" s="23"/>
      <c r="K8" s="23"/>
      <c r="L8" s="24" t="s">
        <v>55</v>
      </c>
      <c r="M8" s="23"/>
      <c r="N8" s="23"/>
      <c r="O8" s="24" t="s">
        <v>55</v>
      </c>
      <c r="P8" s="23"/>
      <c r="Q8" s="8"/>
    </row>
    <row r="9" spans="1:17" s="2" customFormat="1" ht="57.75" customHeight="1" x14ac:dyDescent="0.3">
      <c r="A9" s="15">
        <f t="shared" si="0"/>
        <v>5</v>
      </c>
      <c r="B9" s="108" t="s">
        <v>199</v>
      </c>
      <c r="C9" s="8" t="s">
        <v>200</v>
      </c>
      <c r="D9" s="8" t="s">
        <v>201</v>
      </c>
      <c r="E9" s="12" t="s">
        <v>182</v>
      </c>
      <c r="F9" s="12"/>
      <c r="G9" s="12"/>
      <c r="H9" s="23"/>
      <c r="I9" s="24" t="s">
        <v>55</v>
      </c>
      <c r="J9" s="23"/>
      <c r="K9" s="23"/>
      <c r="L9" s="24" t="s">
        <v>55</v>
      </c>
      <c r="M9" s="23"/>
      <c r="N9" s="23"/>
      <c r="O9" s="24" t="s">
        <v>55</v>
      </c>
      <c r="P9" s="23"/>
      <c r="Q9" s="8"/>
    </row>
    <row r="10" spans="1:17" s="2" customFormat="1" ht="57.75" customHeight="1" x14ac:dyDescent="0.3">
      <c r="A10" s="15">
        <f t="shared" si="0"/>
        <v>6</v>
      </c>
      <c r="B10" s="107"/>
      <c r="C10" s="8" t="s">
        <v>202</v>
      </c>
      <c r="D10" s="8" t="s">
        <v>201</v>
      </c>
      <c r="E10" s="12" t="s">
        <v>182</v>
      </c>
      <c r="F10" s="12"/>
      <c r="G10" s="12"/>
      <c r="H10" s="23"/>
      <c r="I10" s="24" t="s">
        <v>55</v>
      </c>
      <c r="J10" s="23"/>
      <c r="K10" s="23"/>
      <c r="L10" s="24" t="s">
        <v>55</v>
      </c>
      <c r="M10" s="23"/>
      <c r="N10" s="23"/>
      <c r="O10" s="24" t="s">
        <v>55</v>
      </c>
      <c r="P10" s="23"/>
      <c r="Q10" s="8"/>
    </row>
    <row r="11" spans="1:17" s="2" customFormat="1" ht="57.75" customHeight="1" x14ac:dyDescent="0.3">
      <c r="A11" s="15">
        <f t="shared" si="0"/>
        <v>7</v>
      </c>
      <c r="B11" s="107"/>
      <c r="C11" s="8" t="s">
        <v>203</v>
      </c>
      <c r="D11" s="8" t="s">
        <v>201</v>
      </c>
      <c r="E11" s="12" t="s">
        <v>182</v>
      </c>
      <c r="F11" s="12"/>
      <c r="G11" s="12"/>
      <c r="H11" s="23"/>
      <c r="I11" s="24" t="s">
        <v>55</v>
      </c>
      <c r="J11" s="23"/>
      <c r="K11" s="23"/>
      <c r="L11" s="24" t="s">
        <v>55</v>
      </c>
      <c r="M11" s="23"/>
      <c r="N11" s="23"/>
      <c r="O11" s="24" t="s">
        <v>55</v>
      </c>
      <c r="P11" s="23"/>
      <c r="Q11" s="8"/>
    </row>
    <row r="12" spans="1:17" s="2" customFormat="1" ht="144" customHeight="1" x14ac:dyDescent="0.3">
      <c r="A12" s="15">
        <f t="shared" si="0"/>
        <v>8</v>
      </c>
      <c r="B12" s="107"/>
      <c r="C12" s="11" t="s">
        <v>204</v>
      </c>
      <c r="D12" s="8" t="s">
        <v>205</v>
      </c>
      <c r="E12" s="9" t="s">
        <v>206</v>
      </c>
      <c r="F12" s="9"/>
      <c r="G12" s="9"/>
      <c r="H12" s="23"/>
      <c r="I12" s="24" t="s">
        <v>55</v>
      </c>
      <c r="J12" s="23"/>
      <c r="K12" s="23"/>
      <c r="L12" s="24" t="s">
        <v>55</v>
      </c>
      <c r="M12" s="23"/>
      <c r="N12" s="23"/>
      <c r="O12" s="24" t="s">
        <v>55</v>
      </c>
      <c r="P12" s="23"/>
      <c r="Q12" s="8" t="s">
        <v>266</v>
      </c>
    </row>
    <row r="13" spans="1:17" s="2" customFormat="1" ht="57.75" customHeight="1" x14ac:dyDescent="0.3">
      <c r="A13" s="15">
        <f t="shared" si="0"/>
        <v>9</v>
      </c>
      <c r="B13" s="107"/>
      <c r="C13" s="8" t="s">
        <v>207</v>
      </c>
      <c r="D13" s="11" t="s">
        <v>208</v>
      </c>
      <c r="E13" s="12" t="s">
        <v>60</v>
      </c>
      <c r="F13" s="9"/>
      <c r="G13" s="9"/>
      <c r="H13" s="23"/>
      <c r="I13" s="24" t="s">
        <v>55</v>
      </c>
      <c r="J13" s="23"/>
      <c r="K13" s="23"/>
      <c r="L13" s="24" t="s">
        <v>55</v>
      </c>
      <c r="M13" s="23"/>
      <c r="N13" s="23"/>
      <c r="O13" s="24" t="s">
        <v>55</v>
      </c>
      <c r="P13" s="23"/>
      <c r="Q13" s="8"/>
    </row>
    <row r="14" spans="1:17" ht="57.75" customHeight="1" x14ac:dyDescent="0.3">
      <c r="A14" s="15">
        <f t="shared" si="0"/>
        <v>10</v>
      </c>
      <c r="B14" s="107"/>
      <c r="C14" s="8" t="s">
        <v>209</v>
      </c>
      <c r="D14" s="11" t="s">
        <v>208</v>
      </c>
      <c r="E14" s="12" t="s">
        <v>60</v>
      </c>
      <c r="F14" s="9"/>
      <c r="G14" s="9"/>
      <c r="H14" s="23"/>
      <c r="I14" s="24" t="s">
        <v>55</v>
      </c>
      <c r="J14" s="23"/>
      <c r="K14" s="23"/>
      <c r="L14" s="24" t="s">
        <v>55</v>
      </c>
      <c r="M14" s="23"/>
      <c r="N14" s="23"/>
      <c r="O14" s="24" t="s">
        <v>55</v>
      </c>
      <c r="P14" s="23"/>
      <c r="Q14" s="4"/>
    </row>
    <row r="15" spans="1:17" s="2" customFormat="1" ht="57.75" customHeight="1" x14ac:dyDescent="0.3">
      <c r="A15" s="15">
        <f t="shared" si="0"/>
        <v>11</v>
      </c>
      <c r="B15" s="107"/>
      <c r="C15" s="8" t="s">
        <v>210</v>
      </c>
      <c r="D15" s="11" t="s">
        <v>211</v>
      </c>
      <c r="E15" s="12" t="s">
        <v>60</v>
      </c>
      <c r="F15" s="9"/>
      <c r="G15" s="9"/>
      <c r="H15" s="23"/>
      <c r="I15" s="24" t="s">
        <v>55</v>
      </c>
      <c r="J15" s="23"/>
      <c r="K15" s="23"/>
      <c r="L15" s="24" t="s">
        <v>55</v>
      </c>
      <c r="M15" s="23"/>
      <c r="N15" s="23"/>
      <c r="O15" s="24" t="s">
        <v>55</v>
      </c>
      <c r="P15" s="23"/>
      <c r="Q15" s="8"/>
    </row>
    <row r="16" spans="1:17" s="2" customFormat="1" ht="57.75" customHeight="1" x14ac:dyDescent="0.3">
      <c r="A16" s="15">
        <f t="shared" si="0"/>
        <v>12</v>
      </c>
      <c r="B16" s="107"/>
      <c r="C16" s="11" t="s">
        <v>212</v>
      </c>
      <c r="D16" s="8"/>
      <c r="E16" s="9" t="s">
        <v>130</v>
      </c>
      <c r="F16" s="9"/>
      <c r="G16" s="9"/>
      <c r="H16" s="23"/>
      <c r="I16" s="24" t="s">
        <v>55</v>
      </c>
      <c r="J16" s="23"/>
      <c r="K16" s="23"/>
      <c r="L16" s="24" t="s">
        <v>55</v>
      </c>
      <c r="M16" s="23"/>
      <c r="N16" s="23"/>
      <c r="O16" s="24" t="s">
        <v>55</v>
      </c>
      <c r="P16" s="23"/>
      <c r="Q16" s="8"/>
    </row>
    <row r="17" spans="1:17" s="20" customFormat="1" ht="57.75" customHeight="1" x14ac:dyDescent="0.3">
      <c r="A17" s="15">
        <f t="shared" si="0"/>
        <v>13</v>
      </c>
      <c r="B17" s="107"/>
      <c r="C17" s="11" t="s">
        <v>213</v>
      </c>
      <c r="D17" s="8"/>
      <c r="E17" s="9" t="s">
        <v>130</v>
      </c>
      <c r="F17" s="9"/>
      <c r="G17" s="9"/>
      <c r="H17" s="23"/>
      <c r="I17" s="24" t="s">
        <v>55</v>
      </c>
      <c r="J17" s="23"/>
      <c r="K17" s="23"/>
      <c r="L17" s="24" t="s">
        <v>55</v>
      </c>
      <c r="M17" s="23"/>
      <c r="N17" s="23"/>
      <c r="O17" s="24" t="s">
        <v>55</v>
      </c>
      <c r="P17" s="23"/>
      <c r="Q17" s="9"/>
    </row>
    <row r="18" spans="1:17" s="2" customFormat="1" ht="57.75" customHeight="1" x14ac:dyDescent="0.3">
      <c r="A18" s="15">
        <f t="shared" si="0"/>
        <v>14</v>
      </c>
      <c r="B18" s="107"/>
      <c r="C18" s="11" t="s">
        <v>214</v>
      </c>
      <c r="D18" s="8"/>
      <c r="E18" s="9" t="s">
        <v>130</v>
      </c>
      <c r="F18" s="9"/>
      <c r="G18" s="9"/>
      <c r="H18" s="23"/>
      <c r="I18" s="24" t="s">
        <v>55</v>
      </c>
      <c r="J18" s="23"/>
      <c r="K18" s="23"/>
      <c r="L18" s="24" t="s">
        <v>55</v>
      </c>
      <c r="M18" s="23"/>
      <c r="N18" s="23"/>
      <c r="O18" s="24" t="s">
        <v>55</v>
      </c>
      <c r="P18" s="23"/>
      <c r="Q18" s="8"/>
    </row>
    <row r="19" spans="1:17" s="2" customFormat="1" ht="57.75" customHeight="1" x14ac:dyDescent="0.3">
      <c r="A19" s="15">
        <f t="shared" si="0"/>
        <v>15</v>
      </c>
      <c r="B19" s="107"/>
      <c r="C19" s="11" t="s">
        <v>215</v>
      </c>
      <c r="D19" s="8"/>
      <c r="E19" s="9" t="s">
        <v>130</v>
      </c>
      <c r="F19" s="9"/>
      <c r="G19" s="9"/>
      <c r="H19" s="23"/>
      <c r="I19" s="24" t="s">
        <v>55</v>
      </c>
      <c r="J19" s="23"/>
      <c r="K19" s="23"/>
      <c r="L19" s="24" t="s">
        <v>55</v>
      </c>
      <c r="M19" s="23"/>
      <c r="N19" s="23"/>
      <c r="O19" s="24" t="s">
        <v>55</v>
      </c>
      <c r="P19" s="23"/>
      <c r="Q19" s="8"/>
    </row>
    <row r="20" spans="1:17" s="2" customFormat="1" ht="57.75" customHeight="1" x14ac:dyDescent="0.3">
      <c r="A20" s="15">
        <f t="shared" si="0"/>
        <v>16</v>
      </c>
      <c r="B20" s="107"/>
      <c r="C20" s="8" t="s">
        <v>216</v>
      </c>
      <c r="D20" s="8"/>
      <c r="E20" s="9" t="s">
        <v>130</v>
      </c>
      <c r="F20" s="9"/>
      <c r="G20" s="9"/>
      <c r="H20" s="23"/>
      <c r="I20" s="24" t="s">
        <v>55</v>
      </c>
      <c r="J20" s="23"/>
      <c r="K20" s="23"/>
      <c r="L20" s="24" t="s">
        <v>55</v>
      </c>
      <c r="M20" s="23"/>
      <c r="N20" s="23"/>
      <c r="O20" s="24" t="s">
        <v>55</v>
      </c>
      <c r="P20" s="23"/>
      <c r="Q20" s="8"/>
    </row>
    <row r="21" spans="1:17" s="2" customFormat="1" ht="56.25" customHeight="1" x14ac:dyDescent="0.3">
      <c r="A21" s="15">
        <f t="shared" si="0"/>
        <v>17</v>
      </c>
      <c r="B21" s="109"/>
      <c r="C21" s="8" t="s">
        <v>217</v>
      </c>
      <c r="D21" s="8"/>
      <c r="E21" s="9" t="s">
        <v>130</v>
      </c>
      <c r="F21" s="9"/>
      <c r="G21" s="9"/>
      <c r="H21" s="23"/>
      <c r="I21" s="24" t="s">
        <v>55</v>
      </c>
      <c r="J21" s="23"/>
      <c r="K21" s="23"/>
      <c r="L21" s="24" t="s">
        <v>55</v>
      </c>
      <c r="M21" s="23"/>
      <c r="N21" s="23"/>
      <c r="O21" s="24" t="s">
        <v>55</v>
      </c>
      <c r="P21" s="23"/>
      <c r="Q21" s="8"/>
    </row>
    <row r="22" spans="1:17" s="20" customFormat="1" ht="49.5" customHeight="1" x14ac:dyDescent="0.3">
      <c r="A22" s="73" t="s">
        <v>185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spans="1:17" s="2" customFormat="1" ht="52.5" customHeight="1" x14ac:dyDescent="0.3"/>
    <row r="24" spans="1:17" s="2" customFormat="1" ht="52.5" customHeight="1" x14ac:dyDescent="0.3"/>
    <row r="25" spans="1:17" s="2" customFormat="1" ht="52.5" customHeight="1" x14ac:dyDescent="0.3"/>
    <row r="26" spans="1:17" s="2" customFormat="1" ht="52.5" customHeight="1" x14ac:dyDescent="0.3"/>
    <row r="27" spans="1:17" s="2" customFormat="1" ht="52.5" customHeight="1" x14ac:dyDescent="0.3"/>
    <row r="28" spans="1:17" s="2" customFormat="1" ht="52.5" customHeight="1" x14ac:dyDescent="0.3"/>
    <row r="29" spans="1:17" s="2" customFormat="1" ht="52.5" customHeight="1" x14ac:dyDescent="0.3"/>
    <row r="30" spans="1:17" s="2" customFormat="1" ht="52.5" customHeight="1" x14ac:dyDescent="0.3"/>
    <row r="31" spans="1:17" s="2" customFormat="1" ht="69.75" customHeight="1" x14ac:dyDescent="0.3"/>
    <row r="32" spans="1:17" s="2" customFormat="1" ht="52.5" customHeight="1" x14ac:dyDescent="0.3"/>
    <row r="33" s="2" customFormat="1" ht="52.5" customHeight="1" x14ac:dyDescent="0.3"/>
    <row r="34" s="2" customFormat="1" ht="52.5" customHeight="1" x14ac:dyDescent="0.3"/>
    <row r="35" s="2" customFormat="1" ht="52.5" customHeight="1" x14ac:dyDescent="0.3"/>
    <row r="36" s="2" customFormat="1" ht="52.5" customHeight="1" x14ac:dyDescent="0.3"/>
    <row r="37" s="2" customFormat="1" ht="52.5" customHeight="1" x14ac:dyDescent="0.3"/>
    <row r="38" s="2" customFormat="1" ht="52.5" customHeight="1" x14ac:dyDescent="0.3"/>
    <row r="39" s="2" customFormat="1" ht="52.5" customHeight="1" x14ac:dyDescent="0.3"/>
    <row r="40" s="2" customFormat="1" ht="52.5" customHeight="1" x14ac:dyDescent="0.3"/>
  </sheetData>
  <autoFilter ref="A4:P22" xr:uid="{00000000-0009-0000-0000-000005000000}"/>
  <mergeCells count="16">
    <mergeCell ref="A1:Q1"/>
    <mergeCell ref="H2:P2"/>
    <mergeCell ref="H3:J3"/>
    <mergeCell ref="K3:M3"/>
    <mergeCell ref="N3:P3"/>
    <mergeCell ref="A22:Q22"/>
    <mergeCell ref="A2:A4"/>
    <mergeCell ref="B2:B4"/>
    <mergeCell ref="B5:B8"/>
    <mergeCell ref="B9:B21"/>
    <mergeCell ref="C2:C4"/>
    <mergeCell ref="D2:D4"/>
    <mergeCell ref="E2:E4"/>
    <mergeCell ref="F2:F4"/>
    <mergeCell ref="G2:G4"/>
    <mergeCell ref="Q2:Q4"/>
  </mergeCells>
  <phoneticPr fontId="21" type="noConversion"/>
  <pageMargins left="0.7" right="0.7" top="0.75" bottom="0.75" header="0.3" footer="0.3"/>
  <pageSetup scale="6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3"/>
  <sheetViews>
    <sheetView workbookViewId="0">
      <pane xSplit="4" ySplit="4" topLeftCell="E12" activePane="bottomRight" state="frozen"/>
      <selection pane="topRight"/>
      <selection pane="bottomLeft"/>
      <selection pane="bottomRight" activeCell="L13" sqref="L13"/>
    </sheetView>
  </sheetViews>
  <sheetFormatPr defaultColWidth="10.08203125" defaultRowHeight="14" x14ac:dyDescent="0.3"/>
  <cols>
    <col min="1" max="1" width="6.25" style="1" customWidth="1"/>
    <col min="2" max="3" width="24.58203125" style="1" customWidth="1"/>
    <col min="4" max="4" width="8.08203125" style="1" customWidth="1"/>
    <col min="5" max="5" width="10.08203125" style="1" customWidth="1"/>
    <col min="6" max="6" width="10.25" style="1" customWidth="1"/>
    <col min="7" max="7" width="10.5" style="1" customWidth="1"/>
    <col min="8" max="8" width="19.75" style="1" customWidth="1"/>
    <col min="9" max="9" width="11.4140625" style="1" customWidth="1"/>
    <col min="10" max="16384" width="10.08203125" style="1"/>
  </cols>
  <sheetData>
    <row r="1" spans="1:9" ht="27" customHeight="1" x14ac:dyDescent="0.3">
      <c r="A1" s="70" t="s">
        <v>218</v>
      </c>
      <c r="B1" s="71"/>
      <c r="C1" s="71"/>
      <c r="D1" s="71"/>
      <c r="E1" s="71"/>
      <c r="F1" s="71"/>
      <c r="G1" s="71"/>
      <c r="H1" s="71"/>
    </row>
    <row r="2" spans="1:9" ht="27" customHeight="1" x14ac:dyDescent="0.3">
      <c r="A2" s="74" t="s">
        <v>42</v>
      </c>
      <c r="B2" s="74" t="s">
        <v>44</v>
      </c>
      <c r="C2" s="74" t="s">
        <v>45</v>
      </c>
      <c r="D2" s="74" t="s">
        <v>46</v>
      </c>
      <c r="E2" s="72" t="s">
        <v>47</v>
      </c>
      <c r="F2" s="72"/>
      <c r="G2" s="72"/>
      <c r="H2" s="75" t="s">
        <v>12</v>
      </c>
    </row>
    <row r="3" spans="1:9" ht="27" customHeight="1" x14ac:dyDescent="0.3">
      <c r="A3" s="74"/>
      <c r="B3" s="74"/>
      <c r="C3" s="74"/>
      <c r="D3" s="74"/>
      <c r="E3" s="72" t="s">
        <v>48</v>
      </c>
      <c r="F3" s="72" t="s">
        <v>99</v>
      </c>
      <c r="G3" s="72" t="s">
        <v>100</v>
      </c>
      <c r="H3" s="76"/>
    </row>
    <row r="4" spans="1:9" ht="27" customHeight="1" x14ac:dyDescent="0.3">
      <c r="A4" s="74"/>
      <c r="B4" s="74"/>
      <c r="C4" s="74"/>
      <c r="D4" s="74"/>
      <c r="E4" s="72"/>
      <c r="F4" s="72"/>
      <c r="G4" s="72"/>
      <c r="H4" s="77"/>
      <c r="I4" s="14"/>
    </row>
    <row r="5" spans="1:9" s="2" customFormat="1" ht="54.75" customHeight="1" x14ac:dyDescent="0.3">
      <c r="A5" s="15">
        <f>ROW()-4</f>
        <v>1</v>
      </c>
      <c r="B5" s="7" t="s">
        <v>219</v>
      </c>
      <c r="C5" s="7" t="s">
        <v>220</v>
      </c>
      <c r="D5" s="7" t="s">
        <v>221</v>
      </c>
      <c r="E5" s="16"/>
      <c r="F5" s="17"/>
      <c r="G5" s="16"/>
      <c r="H5" s="7"/>
      <c r="I5" s="18"/>
    </row>
    <row r="6" spans="1:9" s="2" customFormat="1" ht="55.5" customHeight="1" x14ac:dyDescent="0.3">
      <c r="A6" s="15">
        <f t="shared" ref="A6:A13" si="0">ROW()-4</f>
        <v>2</v>
      </c>
      <c r="B6" s="7" t="s">
        <v>222</v>
      </c>
      <c r="C6" s="7" t="s">
        <v>223</v>
      </c>
      <c r="D6" s="7" t="s">
        <v>221</v>
      </c>
      <c r="E6" s="16"/>
      <c r="F6" s="17"/>
      <c r="G6" s="16"/>
      <c r="H6" s="7"/>
      <c r="I6" s="18"/>
    </row>
    <row r="7" spans="1:9" s="2" customFormat="1" ht="55.5" customHeight="1" x14ac:dyDescent="0.3">
      <c r="A7" s="15">
        <f t="shared" si="0"/>
        <v>3</v>
      </c>
      <c r="B7" s="7" t="s">
        <v>224</v>
      </c>
      <c r="C7" s="7" t="s">
        <v>223</v>
      </c>
      <c r="D7" s="7" t="s">
        <v>221</v>
      </c>
      <c r="E7" s="16"/>
      <c r="F7" s="17"/>
      <c r="G7" s="16"/>
      <c r="H7" s="7"/>
      <c r="I7" s="18"/>
    </row>
    <row r="8" spans="1:9" s="2" customFormat="1" ht="54.75" customHeight="1" x14ac:dyDescent="0.3">
      <c r="A8" s="15">
        <f t="shared" si="0"/>
        <v>4</v>
      </c>
      <c r="B8" s="7" t="s">
        <v>225</v>
      </c>
      <c r="C8" s="7" t="s">
        <v>226</v>
      </c>
      <c r="D8" s="7" t="s">
        <v>227</v>
      </c>
      <c r="E8" s="16"/>
      <c r="F8" s="17"/>
      <c r="G8" s="16"/>
      <c r="H8" s="7"/>
      <c r="I8" s="18"/>
    </row>
    <row r="9" spans="1:9" s="2" customFormat="1" ht="54.75" customHeight="1" x14ac:dyDescent="0.3">
      <c r="A9" s="15">
        <f t="shared" si="0"/>
        <v>5</v>
      </c>
      <c r="B9" s="7" t="s">
        <v>228</v>
      </c>
      <c r="C9" s="7" t="s">
        <v>229</v>
      </c>
      <c r="D9" s="7" t="s">
        <v>227</v>
      </c>
      <c r="E9" s="16"/>
      <c r="F9" s="17"/>
      <c r="G9" s="16"/>
      <c r="H9" s="7"/>
      <c r="I9" s="18"/>
    </row>
    <row r="10" spans="1:9" s="2" customFormat="1" ht="54.75" customHeight="1" x14ac:dyDescent="0.3">
      <c r="A10" s="15">
        <f t="shared" si="0"/>
        <v>6</v>
      </c>
      <c r="B10" s="7" t="s">
        <v>230</v>
      </c>
      <c r="C10" s="7" t="s">
        <v>231</v>
      </c>
      <c r="D10" s="7" t="s">
        <v>227</v>
      </c>
      <c r="E10" s="16"/>
      <c r="F10" s="17"/>
      <c r="G10" s="16"/>
      <c r="H10" s="7"/>
      <c r="I10" s="18"/>
    </row>
    <row r="11" spans="1:9" s="2" customFormat="1" ht="54.75" customHeight="1" x14ac:dyDescent="0.3">
      <c r="A11" s="15">
        <f t="shared" si="0"/>
        <v>7</v>
      </c>
      <c r="B11" s="7" t="s">
        <v>232</v>
      </c>
      <c r="C11" s="7" t="s">
        <v>233</v>
      </c>
      <c r="D11" s="7" t="s">
        <v>227</v>
      </c>
      <c r="E11" s="16"/>
      <c r="F11" s="17"/>
      <c r="G11" s="16"/>
      <c r="H11" s="7"/>
      <c r="I11" s="18"/>
    </row>
    <row r="12" spans="1:9" s="2" customFormat="1" ht="171.5" customHeight="1" x14ac:dyDescent="0.3">
      <c r="A12" s="15">
        <f t="shared" si="0"/>
        <v>8</v>
      </c>
      <c r="B12" s="7" t="s">
        <v>234</v>
      </c>
      <c r="C12" s="7" t="s">
        <v>233</v>
      </c>
      <c r="D12" s="7" t="s">
        <v>227</v>
      </c>
      <c r="E12" s="16"/>
      <c r="F12" s="17"/>
      <c r="G12" s="16"/>
      <c r="H12" s="78" t="s">
        <v>235</v>
      </c>
      <c r="I12" s="18"/>
    </row>
    <row r="13" spans="1:9" s="2" customFormat="1" ht="171.5" customHeight="1" x14ac:dyDescent="0.3">
      <c r="A13" s="15">
        <f t="shared" si="0"/>
        <v>9</v>
      </c>
      <c r="B13" s="7" t="s">
        <v>234</v>
      </c>
      <c r="C13" s="7" t="s">
        <v>76</v>
      </c>
      <c r="D13" s="7" t="s">
        <v>77</v>
      </c>
      <c r="E13" s="16"/>
      <c r="F13" s="17"/>
      <c r="G13" s="16"/>
      <c r="H13" s="78"/>
      <c r="I13" s="18"/>
    </row>
    <row r="14" spans="1:9" s="2" customFormat="1" ht="45" customHeight="1" x14ac:dyDescent="0.3">
      <c r="A14" s="73" t="s">
        <v>236</v>
      </c>
      <c r="B14" s="73"/>
      <c r="C14" s="73"/>
      <c r="D14" s="73"/>
      <c r="E14" s="73"/>
      <c r="F14" s="73"/>
      <c r="G14" s="73"/>
      <c r="H14" s="73"/>
    </row>
    <row r="15" spans="1:9" s="2" customFormat="1" ht="52.5" customHeight="1" x14ac:dyDescent="0.3">
      <c r="A15" s="19"/>
      <c r="B15" s="19"/>
      <c r="C15" s="19"/>
      <c r="D15" s="19"/>
      <c r="E15" s="19"/>
      <c r="F15" s="19"/>
      <c r="G15" s="19"/>
      <c r="H15" s="19"/>
    </row>
    <row r="16" spans="1:9" s="2" customFormat="1" ht="89.25" customHeight="1" x14ac:dyDescent="0.3">
      <c r="A16" s="19"/>
      <c r="B16" s="19"/>
      <c r="C16" s="19"/>
      <c r="D16" s="19"/>
      <c r="E16" s="19"/>
      <c r="F16" s="19"/>
      <c r="G16" s="19"/>
      <c r="H16" s="19"/>
    </row>
    <row r="17" spans="1:8" s="2" customFormat="1" ht="89.25" customHeight="1" x14ac:dyDescent="0.3">
      <c r="A17" s="19"/>
      <c r="B17" s="19"/>
      <c r="C17" s="19"/>
      <c r="D17" s="19"/>
      <c r="E17" s="19"/>
      <c r="F17" s="19"/>
      <c r="G17" s="19"/>
      <c r="H17" s="19"/>
    </row>
    <row r="18" spans="1:8" s="2" customFormat="1" ht="89.25" customHeight="1" x14ac:dyDescent="0.3">
      <c r="A18" s="19"/>
      <c r="B18" s="19"/>
      <c r="C18" s="19"/>
      <c r="D18" s="19"/>
      <c r="E18" s="19"/>
      <c r="F18" s="19"/>
      <c r="G18" s="19"/>
      <c r="H18" s="19"/>
    </row>
    <row r="19" spans="1:8" s="2" customFormat="1" ht="52.5" customHeight="1" x14ac:dyDescent="0.3">
      <c r="A19" s="19"/>
      <c r="B19" s="19"/>
      <c r="C19" s="19"/>
      <c r="D19" s="19"/>
      <c r="E19" s="19"/>
      <c r="F19" s="19"/>
      <c r="G19" s="19"/>
      <c r="H19" s="19"/>
    </row>
    <row r="20" spans="1:8" s="2" customFormat="1" ht="100.5" customHeight="1" x14ac:dyDescent="0.3">
      <c r="A20" s="19"/>
      <c r="B20" s="19"/>
      <c r="C20" s="19"/>
      <c r="D20" s="19"/>
      <c r="E20" s="19"/>
      <c r="F20" s="19"/>
      <c r="G20" s="19"/>
      <c r="H20" s="19"/>
    </row>
    <row r="21" spans="1:8" s="2" customFormat="1" ht="100.5" customHeight="1" x14ac:dyDescent="0.3">
      <c r="A21" s="19"/>
      <c r="B21" s="19"/>
      <c r="C21" s="19"/>
      <c r="D21" s="19"/>
      <c r="E21" s="19"/>
      <c r="F21" s="19"/>
      <c r="G21" s="19"/>
      <c r="H21" s="19"/>
    </row>
    <row r="22" spans="1:8" s="2" customFormat="1" ht="100.5" customHeight="1" x14ac:dyDescent="0.3">
      <c r="A22" s="19"/>
      <c r="B22" s="19"/>
      <c r="C22" s="19"/>
      <c r="D22" s="19"/>
      <c r="E22" s="19"/>
      <c r="F22" s="19"/>
      <c r="G22" s="19"/>
      <c r="H22" s="19"/>
    </row>
    <row r="23" spans="1:8" s="2" customFormat="1" ht="52.5" customHeight="1" x14ac:dyDescent="0.3">
      <c r="A23" s="19"/>
      <c r="B23" s="19"/>
      <c r="C23" s="19"/>
      <c r="D23" s="19"/>
      <c r="E23" s="19"/>
      <c r="F23" s="19"/>
      <c r="G23" s="19"/>
      <c r="H23" s="19"/>
    </row>
    <row r="24" spans="1:8" s="2" customFormat="1" ht="52.5" customHeight="1" x14ac:dyDescent="0.3">
      <c r="A24" s="19"/>
      <c r="B24" s="19"/>
      <c r="C24" s="19"/>
      <c r="D24" s="19"/>
      <c r="E24" s="19"/>
      <c r="F24" s="19"/>
      <c r="G24" s="19"/>
      <c r="H24" s="19"/>
    </row>
    <row r="25" spans="1:8" s="2" customFormat="1" ht="52.5" customHeight="1" x14ac:dyDescent="0.3">
      <c r="A25" s="19"/>
      <c r="B25" s="19"/>
      <c r="C25" s="19"/>
      <c r="D25" s="19"/>
      <c r="E25" s="19"/>
      <c r="F25" s="19"/>
      <c r="G25" s="19"/>
      <c r="H25" s="19"/>
    </row>
    <row r="26" spans="1:8" s="2" customFormat="1" ht="70.5" customHeight="1" x14ac:dyDescent="0.3">
      <c r="A26" s="19"/>
      <c r="B26" s="19"/>
      <c r="C26" s="19"/>
      <c r="D26" s="19"/>
      <c r="E26" s="19"/>
      <c r="F26" s="19"/>
      <c r="G26" s="19"/>
      <c r="H26" s="19"/>
    </row>
    <row r="27" spans="1:8" s="2" customFormat="1" ht="52.5" customHeight="1" x14ac:dyDescent="0.3">
      <c r="A27" s="19"/>
      <c r="B27" s="19"/>
      <c r="C27" s="19"/>
      <c r="D27" s="19"/>
      <c r="E27" s="19"/>
      <c r="F27" s="19"/>
      <c r="G27" s="19"/>
      <c r="H27" s="19"/>
    </row>
    <row r="28" spans="1:8" s="2" customFormat="1" ht="52.5" customHeight="1" x14ac:dyDescent="0.3">
      <c r="A28" s="19"/>
      <c r="B28" s="19"/>
      <c r="C28" s="19"/>
      <c r="D28" s="19"/>
      <c r="E28" s="19"/>
      <c r="F28" s="19"/>
      <c r="G28" s="19"/>
      <c r="H28" s="19"/>
    </row>
    <row r="29" spans="1:8" s="2" customFormat="1" ht="52.5" customHeight="1" x14ac:dyDescent="0.3">
      <c r="A29" s="19"/>
      <c r="B29" s="19"/>
      <c r="C29" s="19"/>
      <c r="D29" s="19"/>
      <c r="E29" s="19"/>
      <c r="F29" s="19"/>
      <c r="G29" s="19"/>
      <c r="H29" s="19"/>
    </row>
    <row r="30" spans="1:8" s="2" customFormat="1" ht="52.5" customHeight="1" x14ac:dyDescent="0.3">
      <c r="A30" s="19"/>
      <c r="B30" s="19"/>
      <c r="C30" s="19"/>
      <c r="D30" s="19"/>
      <c r="E30" s="19"/>
      <c r="F30" s="19"/>
      <c r="G30" s="19"/>
      <c r="H30" s="19"/>
    </row>
    <row r="31" spans="1:8" s="2" customFormat="1" ht="52.5" customHeight="1" x14ac:dyDescent="0.3">
      <c r="A31" s="19"/>
      <c r="B31" s="19"/>
      <c r="C31" s="19"/>
      <c r="D31" s="19"/>
      <c r="E31" s="19"/>
      <c r="F31" s="19"/>
      <c r="G31" s="19"/>
      <c r="H31" s="19"/>
    </row>
    <row r="32" spans="1:8" s="2" customFormat="1" ht="52.5" customHeight="1" x14ac:dyDescent="0.3">
      <c r="A32" s="19"/>
      <c r="B32" s="19"/>
      <c r="C32" s="19"/>
      <c r="D32" s="19"/>
      <c r="E32" s="19"/>
      <c r="F32" s="19"/>
      <c r="G32" s="19"/>
      <c r="H32" s="19"/>
    </row>
    <row r="33" spans="1:8" s="2" customFormat="1" ht="52.5" customHeight="1" x14ac:dyDescent="0.3">
      <c r="A33" s="19"/>
      <c r="B33" s="19"/>
      <c r="C33" s="19"/>
      <c r="D33" s="19"/>
      <c r="E33" s="19"/>
      <c r="F33" s="19"/>
      <c r="G33" s="19"/>
      <c r="H33" s="19"/>
    </row>
    <row r="34" spans="1:8" s="2" customFormat="1" ht="52.5" customHeight="1" x14ac:dyDescent="0.3">
      <c r="A34" s="19"/>
      <c r="B34" s="19"/>
      <c r="C34" s="19"/>
      <c r="D34" s="19"/>
      <c r="E34" s="19"/>
      <c r="F34" s="19"/>
      <c r="G34" s="19"/>
      <c r="H34" s="19"/>
    </row>
    <row r="35" spans="1:8" s="2" customFormat="1" ht="52.5" customHeight="1" x14ac:dyDescent="0.3">
      <c r="A35" s="19"/>
      <c r="B35" s="19"/>
      <c r="C35" s="19"/>
      <c r="D35" s="19"/>
      <c r="E35" s="19"/>
      <c r="F35" s="19"/>
      <c r="G35" s="19"/>
      <c r="H35" s="19"/>
    </row>
    <row r="36" spans="1:8" s="2" customFormat="1" ht="52.5" customHeight="1" x14ac:dyDescent="0.3">
      <c r="A36" s="19"/>
      <c r="B36" s="19"/>
      <c r="C36" s="19"/>
      <c r="D36" s="19"/>
      <c r="E36" s="19"/>
      <c r="F36" s="19"/>
      <c r="G36" s="19"/>
      <c r="H36" s="19"/>
    </row>
    <row r="37" spans="1:8" s="2" customFormat="1" ht="52.5" customHeight="1" x14ac:dyDescent="0.3">
      <c r="A37" s="19"/>
      <c r="B37" s="19"/>
      <c r="C37" s="19"/>
      <c r="D37" s="19"/>
      <c r="E37" s="19"/>
      <c r="F37" s="19"/>
      <c r="G37" s="19"/>
      <c r="H37" s="19"/>
    </row>
    <row r="38" spans="1:8" s="2" customFormat="1" ht="52.5" customHeight="1" x14ac:dyDescent="0.3">
      <c r="A38" s="19"/>
      <c r="B38" s="19"/>
      <c r="C38" s="19"/>
      <c r="D38" s="19"/>
      <c r="E38" s="19"/>
      <c r="F38" s="19"/>
      <c r="G38" s="19"/>
      <c r="H38" s="19"/>
    </row>
    <row r="39" spans="1:8" s="2" customFormat="1" ht="52.5" customHeight="1" x14ac:dyDescent="0.3">
      <c r="A39" s="19"/>
      <c r="B39" s="19"/>
      <c r="C39" s="19"/>
      <c r="D39" s="19"/>
      <c r="E39" s="19"/>
      <c r="F39" s="19"/>
      <c r="G39" s="19"/>
      <c r="H39" s="19"/>
    </row>
    <row r="40" spans="1:8" s="2" customFormat="1" ht="52.5" customHeight="1" x14ac:dyDescent="0.3">
      <c r="A40" s="19"/>
      <c r="B40" s="19"/>
      <c r="C40" s="19"/>
      <c r="D40" s="19"/>
      <c r="E40" s="19"/>
      <c r="F40" s="19"/>
      <c r="G40" s="19"/>
      <c r="H40" s="19"/>
    </row>
    <row r="41" spans="1:8" s="2" customFormat="1" ht="52.5" customHeight="1" x14ac:dyDescent="0.3">
      <c r="A41" s="19"/>
      <c r="B41" s="19"/>
      <c r="C41" s="19"/>
      <c r="D41" s="19"/>
      <c r="E41" s="19"/>
      <c r="F41" s="19"/>
      <c r="G41" s="19"/>
      <c r="H41" s="19"/>
    </row>
    <row r="42" spans="1:8" s="2" customFormat="1" ht="72" customHeight="1" x14ac:dyDescent="0.3">
      <c r="A42" s="19"/>
      <c r="B42" s="19"/>
      <c r="C42" s="19"/>
      <c r="D42" s="19"/>
      <c r="E42" s="19"/>
      <c r="F42" s="19"/>
      <c r="G42" s="19"/>
      <c r="H42" s="19"/>
    </row>
    <row r="43" spans="1:8" s="2" customFormat="1" ht="52.5" customHeight="1" x14ac:dyDescent="0.3">
      <c r="A43" s="19"/>
      <c r="B43" s="19"/>
      <c r="C43" s="19"/>
      <c r="D43" s="19"/>
      <c r="E43" s="19"/>
      <c r="F43" s="19"/>
      <c r="G43" s="19"/>
      <c r="H43" s="19"/>
    </row>
    <row r="44" spans="1:8" s="2" customFormat="1" ht="52.5" customHeight="1" x14ac:dyDescent="0.3">
      <c r="A44" s="19"/>
      <c r="B44" s="19"/>
      <c r="C44" s="19"/>
      <c r="D44" s="19"/>
      <c r="E44" s="19"/>
      <c r="F44" s="19"/>
      <c r="G44" s="19"/>
      <c r="H44" s="19"/>
    </row>
    <row r="45" spans="1:8" s="2" customFormat="1" ht="52.5" customHeight="1" x14ac:dyDescent="0.3">
      <c r="A45" s="19"/>
      <c r="B45" s="19"/>
      <c r="C45" s="19"/>
      <c r="D45" s="19"/>
      <c r="E45" s="19"/>
      <c r="F45" s="19"/>
      <c r="G45" s="19"/>
      <c r="H45" s="19"/>
    </row>
    <row r="46" spans="1:8" s="2" customFormat="1" ht="52.5" customHeight="1" x14ac:dyDescent="0.3">
      <c r="A46" s="19"/>
      <c r="B46" s="19"/>
      <c r="C46" s="19"/>
      <c r="D46" s="19"/>
      <c r="E46" s="19"/>
      <c r="F46" s="19"/>
      <c r="G46" s="19"/>
      <c r="H46" s="19"/>
    </row>
    <row r="47" spans="1:8" s="2" customFormat="1" ht="52.5" customHeight="1" x14ac:dyDescent="0.3">
      <c r="A47" s="19"/>
      <c r="B47" s="19"/>
      <c r="C47" s="19"/>
      <c r="D47" s="19"/>
      <c r="E47" s="19"/>
      <c r="F47" s="19"/>
      <c r="G47" s="19"/>
      <c r="H47" s="19"/>
    </row>
    <row r="48" spans="1:8" s="2" customFormat="1" ht="52.5" customHeight="1" x14ac:dyDescent="0.3">
      <c r="A48" s="19"/>
      <c r="B48" s="19"/>
      <c r="C48" s="19"/>
      <c r="D48" s="19"/>
      <c r="E48" s="19"/>
      <c r="F48" s="19"/>
      <c r="G48" s="19"/>
      <c r="H48" s="19"/>
    </row>
    <row r="49" spans="1:8" s="2" customFormat="1" ht="52.5" customHeight="1" x14ac:dyDescent="0.3">
      <c r="A49" s="19"/>
      <c r="B49" s="19"/>
      <c r="C49" s="19"/>
      <c r="D49" s="19"/>
      <c r="E49" s="19"/>
      <c r="F49" s="19"/>
      <c r="G49" s="19"/>
      <c r="H49" s="19"/>
    </row>
    <row r="50" spans="1:8" s="2" customFormat="1" ht="52.5" customHeight="1" x14ac:dyDescent="0.3">
      <c r="A50" s="19"/>
      <c r="B50" s="19"/>
      <c r="C50" s="19"/>
      <c r="D50" s="19"/>
      <c r="E50" s="19"/>
      <c r="F50" s="19"/>
      <c r="G50" s="19"/>
      <c r="H50" s="19"/>
    </row>
    <row r="51" spans="1:8" s="2" customFormat="1" ht="52.5" customHeight="1" x14ac:dyDescent="0.3">
      <c r="A51" s="19"/>
      <c r="B51" s="19"/>
      <c r="C51" s="19"/>
      <c r="D51" s="19"/>
      <c r="E51" s="19"/>
      <c r="F51" s="19"/>
      <c r="G51" s="19"/>
      <c r="H51" s="19"/>
    </row>
    <row r="52" spans="1:8" s="2" customFormat="1" ht="32.25" customHeight="1" x14ac:dyDescent="0.3">
      <c r="A52" s="19"/>
      <c r="B52" s="19"/>
      <c r="C52" s="19"/>
      <c r="D52" s="19"/>
      <c r="E52" s="19"/>
      <c r="F52" s="19"/>
      <c r="G52" s="19"/>
      <c r="H52" s="19"/>
    </row>
    <row r="53" spans="1:8" s="2" customFormat="1" ht="52.5" customHeight="1" x14ac:dyDescent="0.3">
      <c r="A53" s="19"/>
      <c r="B53" s="19"/>
      <c r="C53" s="19"/>
      <c r="D53" s="19"/>
      <c r="E53" s="19"/>
      <c r="F53" s="19"/>
      <c r="G53" s="19"/>
      <c r="H53" s="19"/>
    </row>
    <row r="54" spans="1:8" s="2" customFormat="1" ht="52.5" customHeight="1" x14ac:dyDescent="0.3">
      <c r="A54" s="1"/>
      <c r="B54" s="1"/>
      <c r="C54" s="1"/>
      <c r="D54" s="1"/>
      <c r="E54" s="1"/>
      <c r="F54" s="1"/>
      <c r="G54" s="1"/>
      <c r="H54" s="1"/>
    </row>
    <row r="55" spans="1:8" s="2" customFormat="1" ht="52.5" customHeight="1" x14ac:dyDescent="0.3">
      <c r="A55" s="1"/>
      <c r="B55" s="1"/>
      <c r="C55" s="1"/>
      <c r="D55" s="1"/>
      <c r="E55" s="1"/>
      <c r="F55" s="1"/>
      <c r="G55" s="1"/>
      <c r="H55" s="1"/>
    </row>
    <row r="56" spans="1:8" s="2" customFormat="1" ht="52.5" customHeight="1" x14ac:dyDescent="0.3">
      <c r="A56" s="1"/>
      <c r="B56" s="1"/>
      <c r="C56" s="1"/>
      <c r="D56" s="1"/>
      <c r="E56" s="1"/>
      <c r="F56" s="1"/>
      <c r="G56" s="1"/>
      <c r="H56" s="1"/>
    </row>
    <row r="57" spans="1:8" s="2" customFormat="1" ht="52.5" customHeight="1" x14ac:dyDescent="0.3">
      <c r="A57" s="1"/>
      <c r="B57" s="1"/>
      <c r="C57" s="1"/>
      <c r="D57" s="1"/>
      <c r="E57" s="1"/>
      <c r="F57" s="1"/>
      <c r="G57" s="1"/>
      <c r="H57" s="1"/>
    </row>
    <row r="58" spans="1:8" s="2" customFormat="1" ht="52.5" customHeight="1" x14ac:dyDescent="0.3">
      <c r="A58" s="1"/>
      <c r="B58" s="1"/>
      <c r="C58" s="1"/>
      <c r="D58" s="1"/>
      <c r="E58" s="1"/>
      <c r="F58" s="1"/>
      <c r="G58" s="1"/>
      <c r="H58" s="1"/>
    </row>
    <row r="59" spans="1:8" s="2" customFormat="1" ht="52.5" customHeight="1" x14ac:dyDescent="0.3">
      <c r="A59" s="1"/>
      <c r="B59" s="1"/>
      <c r="C59" s="1"/>
      <c r="D59" s="1"/>
      <c r="E59" s="1"/>
      <c r="F59" s="1"/>
      <c r="G59" s="1"/>
      <c r="H59" s="1"/>
    </row>
    <row r="60" spans="1:8" s="2" customFormat="1" ht="52.5" customHeight="1" x14ac:dyDescent="0.3">
      <c r="A60" s="1"/>
      <c r="B60" s="1"/>
      <c r="C60" s="1"/>
      <c r="D60" s="1"/>
      <c r="E60" s="1"/>
      <c r="F60" s="1"/>
      <c r="G60" s="1"/>
      <c r="H60" s="1"/>
    </row>
    <row r="61" spans="1:8" s="2" customFormat="1" ht="52.5" customHeight="1" x14ac:dyDescent="0.3">
      <c r="A61" s="1"/>
      <c r="B61" s="1"/>
      <c r="C61" s="1"/>
      <c r="D61" s="1"/>
      <c r="E61" s="1"/>
      <c r="F61" s="1"/>
      <c r="G61" s="1"/>
      <c r="H61" s="1"/>
    </row>
    <row r="62" spans="1:8" s="2" customFormat="1" ht="52.5" customHeight="1" x14ac:dyDescent="0.3">
      <c r="A62" s="1"/>
      <c r="B62" s="1"/>
      <c r="C62" s="1"/>
      <c r="D62" s="1"/>
      <c r="E62" s="1"/>
      <c r="F62" s="1"/>
      <c r="G62" s="1"/>
      <c r="H62" s="1"/>
    </row>
    <row r="63" spans="1:8" s="2" customFormat="1" ht="52.5" customHeight="1" x14ac:dyDescent="0.3">
      <c r="A63" s="1"/>
      <c r="B63" s="1"/>
      <c r="C63" s="1"/>
      <c r="D63" s="1"/>
      <c r="E63" s="1"/>
      <c r="F63" s="1"/>
      <c r="G63" s="1"/>
      <c r="H63" s="1"/>
    </row>
    <row r="64" spans="1:8" s="2" customFormat="1" ht="69.75" customHeight="1" x14ac:dyDescent="0.3">
      <c r="A64" s="1"/>
      <c r="B64" s="1"/>
      <c r="C64" s="1"/>
      <c r="D64" s="1"/>
      <c r="E64" s="1"/>
      <c r="F64" s="1"/>
      <c r="G64" s="1"/>
      <c r="H64" s="1"/>
    </row>
    <row r="65" spans="1:8" s="2" customFormat="1" ht="52.5" customHeight="1" x14ac:dyDescent="0.3">
      <c r="A65" s="1"/>
      <c r="B65" s="1"/>
      <c r="C65" s="1"/>
      <c r="D65" s="1"/>
      <c r="E65" s="1"/>
      <c r="F65" s="1"/>
      <c r="G65" s="1"/>
      <c r="H65" s="1"/>
    </row>
    <row r="66" spans="1:8" s="2" customFormat="1" ht="52.5" customHeight="1" x14ac:dyDescent="0.3">
      <c r="A66" s="1"/>
      <c r="B66" s="1"/>
      <c r="C66" s="1"/>
      <c r="D66" s="1"/>
      <c r="E66" s="1"/>
      <c r="F66" s="1"/>
      <c r="G66" s="1"/>
      <c r="H66" s="1"/>
    </row>
    <row r="67" spans="1:8" s="2" customFormat="1" ht="52.5" customHeight="1" x14ac:dyDescent="0.3">
      <c r="A67" s="1"/>
      <c r="B67" s="1"/>
      <c r="C67" s="1"/>
      <c r="D67" s="1"/>
      <c r="E67" s="1"/>
      <c r="F67" s="1"/>
      <c r="G67" s="1"/>
      <c r="H67" s="1"/>
    </row>
    <row r="68" spans="1:8" s="2" customFormat="1" ht="52.5" customHeight="1" x14ac:dyDescent="0.3">
      <c r="A68" s="1"/>
      <c r="B68" s="1"/>
      <c r="C68" s="1"/>
      <c r="D68" s="1"/>
      <c r="E68" s="1"/>
      <c r="F68" s="1"/>
      <c r="G68" s="1"/>
      <c r="H68" s="1"/>
    </row>
    <row r="69" spans="1:8" s="2" customFormat="1" ht="52.5" customHeight="1" x14ac:dyDescent="0.3">
      <c r="A69" s="1"/>
      <c r="B69" s="1"/>
      <c r="C69" s="1"/>
      <c r="D69" s="1"/>
      <c r="E69" s="1"/>
      <c r="F69" s="1"/>
      <c r="G69" s="1"/>
      <c r="H69" s="1"/>
    </row>
    <row r="70" spans="1:8" s="2" customFormat="1" ht="52.5" customHeight="1" x14ac:dyDescent="0.3">
      <c r="A70" s="1"/>
      <c r="B70" s="1"/>
      <c r="C70" s="1"/>
      <c r="D70" s="1"/>
      <c r="E70" s="1"/>
      <c r="F70" s="1"/>
      <c r="G70" s="1"/>
      <c r="H70" s="1"/>
    </row>
    <row r="71" spans="1:8" s="2" customFormat="1" ht="52.5" customHeight="1" x14ac:dyDescent="0.3">
      <c r="A71" s="1"/>
      <c r="B71" s="1"/>
      <c r="C71" s="1"/>
      <c r="D71" s="1"/>
      <c r="E71" s="1"/>
      <c r="F71" s="1"/>
      <c r="G71" s="1"/>
      <c r="H71" s="1"/>
    </row>
    <row r="72" spans="1:8" s="2" customFormat="1" ht="52.5" customHeight="1" x14ac:dyDescent="0.3">
      <c r="A72" s="1"/>
      <c r="B72" s="1"/>
      <c r="C72" s="1"/>
      <c r="D72" s="1"/>
      <c r="E72" s="1"/>
      <c r="F72" s="1"/>
      <c r="G72" s="1"/>
      <c r="H72" s="1"/>
    </row>
    <row r="73" spans="1:8" s="2" customFormat="1" ht="52.5" customHeight="1" x14ac:dyDescent="0.3">
      <c r="A73" s="1"/>
      <c r="B73" s="1"/>
      <c r="C73" s="1"/>
      <c r="D73" s="1"/>
      <c r="E73" s="1"/>
      <c r="F73" s="1"/>
      <c r="G73" s="1"/>
      <c r="H73" s="1"/>
    </row>
  </sheetData>
  <mergeCells count="12">
    <mergeCell ref="A1:H1"/>
    <mergeCell ref="E2:G2"/>
    <mergeCell ref="A14:H14"/>
    <mergeCell ref="A2:A4"/>
    <mergeCell ref="B2:B4"/>
    <mergeCell ref="C2:C4"/>
    <mergeCell ref="D2:D4"/>
    <mergeCell ref="E3:E4"/>
    <mergeCell ref="F3:F4"/>
    <mergeCell ref="G3:G4"/>
    <mergeCell ref="H2:H4"/>
    <mergeCell ref="H12:H13"/>
  </mergeCells>
  <phoneticPr fontId="21" type="noConversion"/>
  <pageMargins left="0.7" right="0.7" top="0.75" bottom="0.75" header="0.3" footer="0.3"/>
  <pageSetup scale="63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8"/>
  <sheetViews>
    <sheetView view="pageBreakPreview" zoomScale="115" zoomScaleNormal="130" workbookViewId="0">
      <selection activeCell="C13" sqref="C13"/>
    </sheetView>
  </sheetViews>
  <sheetFormatPr defaultColWidth="8.83203125" defaultRowHeight="14" x14ac:dyDescent="0.3"/>
  <cols>
    <col min="1" max="2" width="8.83203125" style="3"/>
    <col min="3" max="3" width="28.33203125" style="3" customWidth="1"/>
    <col min="4" max="4" width="18" style="3" customWidth="1"/>
    <col min="5" max="6" width="8.83203125" style="3"/>
    <col min="7" max="7" width="27.58203125" style="3" customWidth="1"/>
    <col min="8" max="8" width="42.58203125" style="3" customWidth="1"/>
    <col min="9" max="16384" width="8.83203125" style="3"/>
  </cols>
  <sheetData>
    <row r="1" spans="1:7" s="1" customFormat="1" ht="18.75" customHeight="1" x14ac:dyDescent="0.3">
      <c r="A1" s="181" t="s">
        <v>237</v>
      </c>
      <c r="B1" s="182"/>
      <c r="C1" s="182"/>
      <c r="D1" s="182"/>
      <c r="E1" s="182"/>
      <c r="F1" s="182"/>
      <c r="G1" s="182"/>
    </row>
    <row r="2" spans="1:7" s="1" customFormat="1" ht="30.25" customHeight="1" x14ac:dyDescent="0.3">
      <c r="A2" s="5" t="s">
        <v>42</v>
      </c>
      <c r="B2" s="5" t="s">
        <v>43</v>
      </c>
      <c r="C2" s="5" t="s">
        <v>44</v>
      </c>
      <c r="D2" s="5" t="s">
        <v>45</v>
      </c>
      <c r="E2" s="5" t="s">
        <v>46</v>
      </c>
      <c r="F2" s="6" t="s">
        <v>238</v>
      </c>
      <c r="G2" s="6" t="s">
        <v>12</v>
      </c>
    </row>
    <row r="3" spans="1:7" s="2" customFormat="1" ht="12" customHeight="1" x14ac:dyDescent="0.3">
      <c r="A3" s="7">
        <v>1</v>
      </c>
      <c r="B3" s="98" t="s">
        <v>239</v>
      </c>
      <c r="C3" s="8" t="s">
        <v>240</v>
      </c>
      <c r="D3" s="99" t="s">
        <v>241</v>
      </c>
      <c r="E3" s="9" t="s">
        <v>242</v>
      </c>
      <c r="F3" s="9">
        <f>35+0</f>
        <v>35</v>
      </c>
      <c r="G3" s="183" t="s">
        <v>243</v>
      </c>
    </row>
    <row r="4" spans="1:7" s="2" customFormat="1" ht="12" customHeight="1" x14ac:dyDescent="0.3">
      <c r="A4" s="7">
        <v>2</v>
      </c>
      <c r="B4" s="100"/>
      <c r="C4" s="8" t="s">
        <v>244</v>
      </c>
      <c r="D4" s="99"/>
      <c r="E4" s="9" t="s">
        <v>242</v>
      </c>
      <c r="F4" s="9">
        <f>14+0</f>
        <v>14</v>
      </c>
      <c r="G4" s="183"/>
    </row>
    <row r="5" spans="1:7" s="2" customFormat="1" ht="12" customHeight="1" x14ac:dyDescent="0.3">
      <c r="A5" s="7">
        <v>3</v>
      </c>
      <c r="B5" s="100"/>
      <c r="C5" s="11" t="s">
        <v>245</v>
      </c>
      <c r="D5" s="99"/>
      <c r="E5" s="9" t="s">
        <v>242</v>
      </c>
      <c r="F5" s="9">
        <v>17</v>
      </c>
      <c r="G5" s="183"/>
    </row>
    <row r="6" spans="1:7" s="2" customFormat="1" ht="12" customHeight="1" x14ac:dyDescent="0.3">
      <c r="A6" s="7">
        <v>4</v>
      </c>
      <c r="B6" s="100"/>
      <c r="C6" s="11" t="s">
        <v>246</v>
      </c>
      <c r="D6" s="99"/>
      <c r="E6" s="9" t="s">
        <v>242</v>
      </c>
      <c r="F6" s="9"/>
      <c r="G6" s="183"/>
    </row>
    <row r="7" spans="1:7" s="2" customFormat="1" ht="12" customHeight="1" x14ac:dyDescent="0.3">
      <c r="A7" s="7">
        <v>5</v>
      </c>
      <c r="B7" s="100"/>
      <c r="C7" s="11" t="s">
        <v>247</v>
      </c>
      <c r="D7" s="99"/>
      <c r="E7" s="9" t="s">
        <v>242</v>
      </c>
      <c r="F7" s="9"/>
      <c r="G7" s="183"/>
    </row>
    <row r="8" spans="1:7" s="2" customFormat="1" ht="12" customHeight="1" x14ac:dyDescent="0.3">
      <c r="A8" s="7">
        <v>6</v>
      </c>
      <c r="B8" s="100"/>
      <c r="C8" s="11" t="s">
        <v>248</v>
      </c>
      <c r="D8" s="99"/>
      <c r="E8" s="9" t="s">
        <v>242</v>
      </c>
      <c r="F8" s="9"/>
      <c r="G8" s="183"/>
    </row>
    <row r="9" spans="1:7" s="2" customFormat="1" ht="12" customHeight="1" x14ac:dyDescent="0.3">
      <c r="A9" s="7">
        <v>7</v>
      </c>
      <c r="B9" s="100"/>
      <c r="C9" s="11" t="s">
        <v>249</v>
      </c>
      <c r="D9" s="99"/>
      <c r="E9" s="9" t="s">
        <v>242</v>
      </c>
      <c r="F9" s="9"/>
      <c r="G9" s="183"/>
    </row>
    <row r="10" spans="1:7" s="2" customFormat="1" ht="12" customHeight="1" x14ac:dyDescent="0.3">
      <c r="A10" s="7">
        <v>8</v>
      </c>
      <c r="B10" s="100"/>
      <c r="C10" s="8" t="s">
        <v>250</v>
      </c>
      <c r="D10" s="99"/>
      <c r="E10" s="9" t="s">
        <v>242</v>
      </c>
      <c r="F10" s="9"/>
      <c r="G10" s="183"/>
    </row>
    <row r="11" spans="1:7" s="2" customFormat="1" ht="12" customHeight="1" x14ac:dyDescent="0.3">
      <c r="A11" s="7">
        <v>9</v>
      </c>
      <c r="B11" s="100"/>
      <c r="C11" s="8" t="s">
        <v>251</v>
      </c>
      <c r="D11" s="99"/>
      <c r="E11" s="9" t="s">
        <v>147</v>
      </c>
      <c r="F11" s="9">
        <v>30</v>
      </c>
      <c r="G11" s="183"/>
    </row>
    <row r="12" spans="1:7" s="2" customFormat="1" ht="12" customHeight="1" x14ac:dyDescent="0.3">
      <c r="A12" s="7">
        <v>10</v>
      </c>
      <c r="B12" s="100"/>
      <c r="C12" s="8" t="s">
        <v>252</v>
      </c>
      <c r="D12" s="99"/>
      <c r="E12" s="9" t="s">
        <v>147</v>
      </c>
      <c r="F12" s="9"/>
      <c r="G12" s="183"/>
    </row>
    <row r="13" spans="1:7" s="2" customFormat="1" ht="12" customHeight="1" x14ac:dyDescent="0.3">
      <c r="A13" s="7">
        <v>11</v>
      </c>
      <c r="B13" s="100"/>
      <c r="C13" s="8" t="s">
        <v>253</v>
      </c>
      <c r="D13" s="99"/>
      <c r="E13" s="9" t="s">
        <v>147</v>
      </c>
      <c r="F13" s="9"/>
      <c r="G13" s="183"/>
    </row>
    <row r="14" spans="1:7" s="2" customFormat="1" ht="12" customHeight="1" x14ac:dyDescent="0.3">
      <c r="A14" s="7">
        <v>12</v>
      </c>
      <c r="B14" s="100"/>
      <c r="C14" s="8" t="s">
        <v>254</v>
      </c>
      <c r="D14" s="99"/>
      <c r="E14" s="9" t="s">
        <v>147</v>
      </c>
      <c r="F14" s="9"/>
      <c r="G14" s="183"/>
    </row>
    <row r="15" spans="1:7" s="2" customFormat="1" ht="12" customHeight="1" x14ac:dyDescent="0.3">
      <c r="A15" s="7">
        <v>13</v>
      </c>
      <c r="B15" s="100"/>
      <c r="C15" s="8" t="s">
        <v>255</v>
      </c>
      <c r="D15" s="99"/>
      <c r="E15" s="9" t="s">
        <v>147</v>
      </c>
      <c r="F15" s="9"/>
      <c r="G15" s="183"/>
    </row>
    <row r="16" spans="1:7" s="2" customFormat="1" ht="12" customHeight="1" x14ac:dyDescent="0.3">
      <c r="A16" s="7">
        <v>14</v>
      </c>
      <c r="B16" s="100"/>
      <c r="C16" s="8" t="s">
        <v>256</v>
      </c>
      <c r="D16" s="99"/>
      <c r="E16" s="9" t="s">
        <v>257</v>
      </c>
      <c r="F16" s="9"/>
      <c r="G16" s="183"/>
    </row>
    <row r="17" spans="1:7" s="2" customFormat="1" ht="70.5" customHeight="1" x14ac:dyDescent="0.3">
      <c r="A17" s="7">
        <v>15</v>
      </c>
      <c r="B17" s="100" t="s">
        <v>258</v>
      </c>
      <c r="C17" s="11" t="s">
        <v>259</v>
      </c>
      <c r="D17" s="9" t="s">
        <v>260</v>
      </c>
      <c r="E17" s="9" t="s">
        <v>261</v>
      </c>
      <c r="F17" s="9">
        <f>60+32+18</f>
        <v>110</v>
      </c>
      <c r="G17" s="99" t="s">
        <v>262</v>
      </c>
    </row>
    <row r="18" spans="1:7" s="2" customFormat="1" ht="27.75" customHeight="1" x14ac:dyDescent="0.3">
      <c r="A18" s="7">
        <v>16</v>
      </c>
      <c r="B18" s="99"/>
      <c r="C18" s="11" t="s">
        <v>263</v>
      </c>
      <c r="D18" s="9" t="s">
        <v>233</v>
      </c>
      <c r="E18" s="12" t="s">
        <v>264</v>
      </c>
      <c r="F18" s="12"/>
      <c r="G18" s="99"/>
    </row>
  </sheetData>
  <mergeCells count="6">
    <mergeCell ref="A1:G1"/>
    <mergeCell ref="B3:B16"/>
    <mergeCell ref="B17:B18"/>
    <mergeCell ref="D3:D16"/>
    <mergeCell ref="G3:G16"/>
    <mergeCell ref="G17:G18"/>
  </mergeCells>
  <phoneticPr fontId="21" type="noConversion"/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</vt:i4>
      </vt:variant>
    </vt:vector>
  </HeadingPairs>
  <TitlesOfParts>
    <vt:vector size="9" baseType="lpstr">
      <vt:lpstr>综合得分汇总</vt:lpstr>
      <vt:lpstr>搭建服务采购需求报价汇总表1</vt:lpstr>
      <vt:lpstr>搭建服务采购需求报价汇总表2</vt:lpstr>
      <vt:lpstr>搭建服务采购需求报价汇总表2 (P3+舞台板测算)</vt:lpstr>
      <vt:lpstr>搭建服务采购需求报价汇总3</vt:lpstr>
      <vt:lpstr>搭建服务采购需求报价汇总4</vt:lpstr>
      <vt:lpstr>搭建服务采购需求报价汇总5</vt:lpstr>
      <vt:lpstr>电箱葫芦</vt:lpstr>
      <vt:lpstr>综合得分汇总!Print_Area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LIANG</dc:creator>
  <cp:lastModifiedBy>Rae Zhu</cp:lastModifiedBy>
  <cp:lastPrinted>2025-11-05T06:41:00Z</cp:lastPrinted>
  <dcterms:created xsi:type="dcterms:W3CDTF">2024-06-19T03:48:00Z</dcterms:created>
  <dcterms:modified xsi:type="dcterms:W3CDTF">2026-09-14T08:07:28Z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2024-07-05T10:19:41Z</vt:filetime>
  </property>
  <property fmtid="{D5CDD505-2E9C-101B-9397-08002B2CF9AE}" pid="4" name="ICV">
    <vt:lpwstr>10420E0E79F74652A2E1C33826E61601_12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